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<sst xmlns="http://schemas.openxmlformats.org/spreadsheetml/2006/main" count="344" uniqueCount="175">
  <si>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</si>
  <si>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</si>
  <si>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</si>
  <si>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</si>
  <si>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</si>
  <si>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</si>
  <si>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</si>
  <si>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</si>
  <si>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</si>
  <si>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</si>
  <si>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</si>
  <si>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</si>
  <si>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</si>
  <si>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</si>
  <si>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</si>
  <si>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</si>
  <si>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</si>
  <si>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</si>
  <si>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</si>
  <si>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</si>
  <si>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</si>
  <si>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</si>
  <si>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</si>
  <si>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</si>
  <si>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</si>
  <si>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</si>
  <si>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</si>
  <si>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</si>
  <si>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</si>
  <si>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</si>
  <si>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</si>
  <si>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</si>
  <si>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</si>
  <si>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</si>
  <si>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</si>
  <si>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</si>
  <si>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</si>
  <si>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</si>
  <si>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</si>
  <si>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</si>
  <si>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</si>
  <si>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</si>
  <si>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</si>
  <si>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</si>
  <si>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</si>
  <si>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</si>
  <si>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</si>
  <si>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</si>
  <si>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</si>
  <si>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</si>
  <si>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</si>
  <si>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</si>
  <si>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</si>
  <si>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</si>
  <si>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</si>
  <si>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</si>
  <si>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</si>
  <si>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</si>
  <si>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</si>
  <si>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</si>
  <si>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</si>
  <si>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</si>
  <si>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</si>
  <si>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</si>
  <si>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</si>
  <si>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</si>
  <si>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</si>
  <si>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</si>
  <si>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</si>
  <si>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</si>
  <si>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</si>
  <si>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</si>
  <si>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</si>
  <si>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</si>
  <si>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</si>
  <si>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</si>
  <si>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</si>
  <si>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</si>
  <si>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</si>
  <si>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</si>
  <si>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</si>
  <si>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</si>
  <si>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</si>
  <si>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</si>
  <si>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</si>
  <si>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</si>
  <si>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</si>
  <si>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</si>
  <si>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</si>
  <si>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</si>
  <si>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</si>
  <si>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</si>
  <si>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</si>
  <si>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</si>
  <si>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</si>
  <si>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</si>
  <si>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</si>
  <si>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</si>
  <si>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</si>
  <si>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</si>
  <si>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</si>
  <si>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</si>
  <si>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</si>
  <si>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</si>
  <si>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</si>
  <si>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</si>
  <si>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</si>
  <si>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</si>
  <si>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</si>
  <si>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</si>
  <si>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</si>
  <si>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</si>
  <si>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</si>
  <si>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</si>
  <si>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</si>
  <si>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</si>
  <si>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</si>
  <si>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</si>
  <si>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</si>
  <si>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</si>
  <si>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okresní</t>
  </si>
  <si>
    <t>Nymburk</t>
  </si>
  <si>
    <t>EKO Gym Poděbrady</t>
  </si>
  <si>
    <t>Černý Martin</t>
  </si>
  <si>
    <t>Erbs Štěpán</t>
  </si>
  <si>
    <t>SZeŠ a SOŠ Poděbrady</t>
  </si>
  <si>
    <t>Šnajdr Marek</t>
  </si>
  <si>
    <t>SOŠ a SOU Nymburk</t>
  </si>
  <si>
    <t>Telvák Radek</t>
  </si>
  <si>
    <t>Hašek Josef</t>
  </si>
  <si>
    <t>Saska Adam</t>
  </si>
  <si>
    <t>GJP Poděbrady</t>
  </si>
  <si>
    <t>správná</t>
  </si>
  <si>
    <t>Szita Jiří</t>
  </si>
  <si>
    <t>Trněný Lukáš</t>
  </si>
  <si>
    <t>Černý Jakub</t>
  </si>
  <si>
    <t>Kolbaba Lukáš</t>
  </si>
  <si>
    <t>Jína Jan</t>
  </si>
  <si>
    <t>:</t>
  </si>
  <si>
    <t>GBH nymburk</t>
  </si>
  <si>
    <t>Klíma Jakub</t>
  </si>
  <si>
    <t>Hrouda Matěj</t>
  </si>
  <si>
    <t>Valenta Vilém</t>
  </si>
  <si>
    <t>Špicar Vít</t>
  </si>
  <si>
    <t>Jisl Václav</t>
  </si>
  <si>
    <t>Zeman Jan</t>
  </si>
  <si>
    <t>Bernard Bohuslav</t>
  </si>
  <si>
    <t>Pacovský Martin</t>
  </si>
  <si>
    <t>Novák Adam</t>
  </si>
  <si>
    <t>Kolář Jan</t>
  </si>
  <si>
    <t>Hampl Štěpán</t>
  </si>
  <si>
    <t>Martinec Vojtěch</t>
  </si>
  <si>
    <t>Karban Jan</t>
  </si>
  <si>
    <t>Pošík Jan</t>
  </si>
  <si>
    <t>Lukavec Vojtěch</t>
  </si>
  <si>
    <t>Hruška Adam</t>
  </si>
  <si>
    <t>Plášil Jan</t>
  </si>
  <si>
    <t>Tomáš Filip</t>
  </si>
  <si>
    <t>EKO Gym</t>
  </si>
  <si>
    <t>Lipenský Adam</t>
  </si>
  <si>
    <t>Mužík Miroslav</t>
  </si>
  <si>
    <t>Lošot Dominik</t>
  </si>
  <si>
    <t>Langr Štěpán</t>
  </si>
  <si>
    <t>Čech Jakub</t>
  </si>
  <si>
    <t>Horváth Josef</t>
  </si>
  <si>
    <t>Jiříček Petr</t>
  </si>
  <si>
    <t>Janovski David</t>
  </si>
  <si>
    <t>Mráz Jan</t>
  </si>
  <si>
    <t>Řežábek Jakub</t>
  </si>
  <si>
    <t>Šnejdar Vojtěch</t>
  </si>
  <si>
    <t>Bayer Michal</t>
  </si>
  <si>
    <t>Kučera Jakub</t>
  </si>
  <si>
    <t>Mareš Jan</t>
  </si>
  <si>
    <t>Holubík Tomáš</t>
  </si>
  <si>
    <t>GBH Nymburk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</si>
</sst>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4" borderId="0" xfId="0" applyNumberFormat="1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right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4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 locked="0"/>
    </xf>
    <xf numFmtId="1" fontId="1" fillId="33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/>
    </xf>
    <xf numFmtId="1" fontId="0" fillId="37" borderId="0" xfId="0" applyNumberFormat="1" applyFill="1" applyAlignment="1" applyProtection="1">
      <alignment horizontal="center"/>
      <protection/>
    </xf>
    <xf numFmtId="164" fontId="0" fillId="37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 locked="0"/>
    </xf>
    <xf numFmtId="0" fontId="1" fillId="37" borderId="0" xfId="0" applyFont="1" applyFill="1" applyAlignment="1" applyProtection="1">
      <alignment horizontal="left"/>
      <protection locked="0"/>
    </xf>
    <xf numFmtId="0" fontId="1" fillId="37" borderId="0" xfId="0" applyFont="1" applyFill="1" applyAlignment="1" applyProtection="1">
      <alignment/>
      <protection locked="0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375" style="4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24" t="s">
        <v>114</v>
      </c>
      <c r="C1" s="90"/>
      <c r="D1" s="90"/>
      <c r="E1" s="90"/>
      <c r="F1" s="133"/>
      <c r="G1" s="133"/>
      <c r="H1" s="133"/>
      <c r="I1" s="133"/>
    </row>
    <row r="2" spans="2:9" ht="12.75">
      <c r="B2" s="125" t="s">
        <v>55</v>
      </c>
      <c r="C2" s="126"/>
      <c r="D2" s="126"/>
      <c r="E2" s="126"/>
      <c r="F2" s="126"/>
      <c r="G2" s="126"/>
      <c r="H2" s="90"/>
      <c r="I2" s="90"/>
    </row>
    <row r="4" spans="1:2" ht="12.75">
      <c r="A4" s="47" t="s">
        <v>56</v>
      </c>
      <c r="B4" s="127" t="s">
        <v>57</v>
      </c>
    </row>
    <row r="5" ht="12.75">
      <c r="B5" t="s">
        <v>58</v>
      </c>
    </row>
    <row r="6" ht="12.75">
      <c r="B6" s="128" t="s">
        <v>59</v>
      </c>
    </row>
    <row r="7" ht="12.75">
      <c r="B7" s="127"/>
    </row>
    <row r="8" spans="1:2" ht="12.75">
      <c r="A8" s="47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47" t="s">
        <v>67</v>
      </c>
      <c r="B15" s="126" t="s">
        <v>115</v>
      </c>
      <c r="C15" s="126"/>
      <c r="D15" s="126"/>
      <c r="E15" s="126"/>
      <c r="F15" s="126"/>
      <c r="G15" s="126"/>
      <c r="H15" s="126"/>
      <c r="I15" s="126"/>
    </row>
    <row r="16" spans="2:9" ht="12.75">
      <c r="B16" s="126" t="s">
        <v>68</v>
      </c>
      <c r="C16" s="126"/>
      <c r="D16" s="126"/>
      <c r="E16" s="126"/>
      <c r="F16" s="126"/>
      <c r="G16" s="126"/>
      <c r="H16" s="126"/>
      <c r="I16" s="126"/>
    </row>
    <row r="17" spans="2:9" ht="12.75">
      <c r="B17" s="126" t="s">
        <v>69</v>
      </c>
      <c r="C17" s="126"/>
      <c r="D17" s="126"/>
      <c r="E17" s="126"/>
      <c r="F17" s="126"/>
      <c r="G17" s="126"/>
      <c r="H17" s="126"/>
      <c r="I17" s="126"/>
    </row>
    <row r="19" spans="1:2" ht="12.75">
      <c r="A19" s="47" t="s">
        <v>70</v>
      </c>
      <c r="B19" s="129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129" t="s">
        <v>74</v>
      </c>
    </row>
    <row r="23" ht="12.75">
      <c r="B23" s="129"/>
    </row>
    <row r="24" spans="1:2" ht="12.75">
      <c r="A24" s="47" t="s">
        <v>75</v>
      </c>
      <c r="B24" s="129" t="s">
        <v>76</v>
      </c>
    </row>
    <row r="25" ht="12.75">
      <c r="B25" s="130" t="s">
        <v>77</v>
      </c>
    </row>
    <row r="27" spans="1:2" ht="12.75">
      <c r="A27" s="47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47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47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129" t="s">
        <v>92</v>
      </c>
    </row>
    <row r="42" spans="1:2" ht="12.75">
      <c r="A42" s="47" t="s">
        <v>93</v>
      </c>
      <c r="B42" s="127" t="s">
        <v>94</v>
      </c>
    </row>
    <row r="43" spans="2:9" ht="12.75">
      <c r="B43" s="127" t="s">
        <v>95</v>
      </c>
      <c r="G43" s="90"/>
      <c r="H43" s="90"/>
      <c r="I43" s="90"/>
    </row>
    <row r="44" spans="2:9" ht="12.75">
      <c r="B44" s="131" t="s">
        <v>96</v>
      </c>
      <c r="C44" s="132" t="s">
        <v>97</v>
      </c>
      <c r="E44" s="90"/>
      <c r="F44" s="90"/>
      <c r="G44" s="90"/>
      <c r="I44" s="90"/>
    </row>
    <row r="46" spans="1:2" ht="12.75">
      <c r="A46" s="47" t="s">
        <v>98</v>
      </c>
      <c r="B46" t="s">
        <v>99</v>
      </c>
    </row>
    <row r="47" ht="12.75">
      <c r="B47" t="s">
        <v>100</v>
      </c>
    </row>
    <row r="48" ht="12.75">
      <c r="B48" s="128" t="s">
        <v>101</v>
      </c>
    </row>
    <row r="50" spans="1:2" ht="12.75">
      <c r="A50" s="47" t="s">
        <v>102</v>
      </c>
      <c r="B50" s="128" t="s">
        <v>103</v>
      </c>
    </row>
    <row r="51" ht="12.75">
      <c r="B51" t="s">
        <v>104</v>
      </c>
    </row>
    <row r="52" ht="12.75">
      <c r="B52" s="128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47" t="s">
        <v>109</v>
      </c>
      <c r="B57" s="124" t="s">
        <v>110</v>
      </c>
      <c r="C57" s="126"/>
    </row>
    <row r="59" spans="2:10" ht="12.75">
      <c r="B59" s="125" t="s">
        <v>111</v>
      </c>
      <c r="C59" s="126"/>
      <c r="D59" s="126"/>
      <c r="E59" s="126"/>
      <c r="F59" s="126"/>
      <c r="G59" s="126"/>
      <c r="H59" s="126"/>
      <c r="I59" s="90"/>
      <c r="J59" s="90"/>
    </row>
    <row r="60" spans="2:10" ht="12.75">
      <c r="B60" s="125" t="s">
        <v>112</v>
      </c>
      <c r="C60" s="126"/>
      <c r="D60" s="126"/>
      <c r="E60" s="126"/>
      <c r="F60" s="90" t="s">
        <v>113</v>
      </c>
      <c r="I60" s="90"/>
      <c r="J60" s="90"/>
    </row>
    <row r="61" spans="9:10" ht="12.75">
      <c r="I61" s="90"/>
      <c r="J61" s="9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R22" sqref="R22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7" customWidth="1"/>
    <col min="8" max="8" width="7.75390625" style="12" hidden="1" customWidth="1"/>
    <col min="9" max="9" width="0.74609375" style="2" customWidth="1"/>
    <col min="10" max="10" width="5.625" style="10" customWidth="1"/>
    <col min="11" max="11" width="6.125" style="10" customWidth="1"/>
    <col min="12" max="12" width="2.25390625" style="3" customWidth="1"/>
    <col min="13" max="13" width="1.12109375" style="1" customWidth="1"/>
    <col min="14" max="14" width="5.25390625" style="44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.75">
      <c r="B1" s="134" t="s">
        <v>16</v>
      </c>
      <c r="C1" s="135"/>
      <c r="D1" s="135"/>
      <c r="E1" s="135"/>
      <c r="F1" s="135"/>
      <c r="G1" s="136"/>
      <c r="H1" s="137"/>
      <c r="I1" s="135"/>
      <c r="J1" s="138"/>
      <c r="K1" s="138"/>
      <c r="L1" s="139"/>
      <c r="O1" s="28" t="s">
        <v>116</v>
      </c>
      <c r="P1" s="25"/>
      <c r="Q1" s="30"/>
      <c r="R1" s="27"/>
      <c r="S1" s="28"/>
      <c r="T1" s="46"/>
    </row>
    <row r="2" spans="2:20" ht="12.75">
      <c r="B2" s="140" t="s">
        <v>22</v>
      </c>
      <c r="C2" s="141"/>
      <c r="D2" s="135"/>
      <c r="E2" s="135"/>
      <c r="F2" s="135"/>
      <c r="G2" s="136"/>
      <c r="H2" s="137"/>
      <c r="I2" s="135"/>
      <c r="J2" s="138"/>
      <c r="K2" s="138"/>
      <c r="L2" s="139"/>
      <c r="O2" s="25" t="s">
        <v>117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120</v>
      </c>
      <c r="F3" s="22"/>
      <c r="G3" s="43"/>
      <c r="H3" s="21"/>
      <c r="I3" s="22"/>
      <c r="J3" s="19"/>
      <c r="K3" s="19"/>
      <c r="L3" s="23"/>
      <c r="O3" s="29" t="s">
        <v>118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121</v>
      </c>
      <c r="G4" s="26" t="s">
        <v>25</v>
      </c>
      <c r="H4" s="21"/>
      <c r="I4" s="19"/>
      <c r="J4" s="145"/>
      <c r="K4" s="145"/>
      <c r="L4" s="23"/>
      <c r="M4" s="20"/>
      <c r="N4" s="45"/>
      <c r="O4" s="25" t="s">
        <v>119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46" t="s">
        <v>20</v>
      </c>
      <c r="M6" s="146"/>
      <c r="N6" s="146"/>
      <c r="O6" s="39" t="s">
        <v>5</v>
      </c>
      <c r="P6" s="39" t="s">
        <v>6</v>
      </c>
      <c r="Q6" s="40" t="s">
        <v>7</v>
      </c>
      <c r="R6" s="146" t="s">
        <v>8</v>
      </c>
      <c r="S6" s="146"/>
      <c r="T6" s="146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47" t="s">
        <v>17</v>
      </c>
      <c r="M7" s="147"/>
      <c r="N7" s="147"/>
      <c r="O7" s="38" t="s">
        <v>2</v>
      </c>
      <c r="P7" s="38" t="s">
        <v>2</v>
      </c>
      <c r="Q7" s="41" t="s">
        <v>3</v>
      </c>
      <c r="R7" s="148" t="s">
        <v>24</v>
      </c>
      <c r="S7" s="148"/>
      <c r="T7" s="148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67" t="s">
        <v>131</v>
      </c>
      <c r="G9" s="53">
        <f>IF(H9=0,"",H9)</f>
        <v>7544</v>
      </c>
      <c r="H9" s="12">
        <f>SUM(W9:AB10)+AC9</f>
        <v>7544</v>
      </c>
      <c r="J9" s="70">
        <v>11.2</v>
      </c>
      <c r="K9" s="70">
        <v>57.4</v>
      </c>
      <c r="L9" s="68">
        <v>4</v>
      </c>
      <c r="M9" s="84" t="s">
        <v>138</v>
      </c>
      <c r="N9" s="101">
        <v>56.8</v>
      </c>
      <c r="O9" s="68">
        <v>175</v>
      </c>
      <c r="P9" s="68">
        <v>578</v>
      </c>
      <c r="Q9" s="96">
        <v>10.22</v>
      </c>
      <c r="R9" s="105">
        <v>2</v>
      </c>
      <c r="S9" s="84" t="str">
        <f>IF(T9=0,"",":")</f>
        <v>:</v>
      </c>
      <c r="T9" s="106">
        <v>14.1</v>
      </c>
      <c r="U9" s="14">
        <f>L9*60+N9</f>
        <v>296.8</v>
      </c>
      <c r="V9" s="14">
        <f>R9*60+T9</f>
        <v>134.1</v>
      </c>
      <c r="W9" s="15">
        <f>IF(J9&gt;0,(INT(POWER(17.76-J9,1.81)*25.4347)),0)</f>
        <v>765</v>
      </c>
      <c r="X9" s="15">
        <f>IF(K9&gt;0,(INT(POWER(81.86-K9,1.81)*1.53775)),0)</f>
        <v>501</v>
      </c>
      <c r="Y9" s="16">
        <f>IF(N9&lt;&gt;"",(INT(POWER(480-U9,1.85)*0.03768)),0)</f>
        <v>578</v>
      </c>
      <c r="Z9" s="16">
        <f>IF(O9&gt;0,(INT(POWER(O9-75,1.42)*0.8465)),0)</f>
        <v>585</v>
      </c>
      <c r="AA9" s="16">
        <f>IF(P9&gt;0,(INT(POWER(P9-220,1.4)*0.14354)),0)</f>
        <v>540</v>
      </c>
      <c r="AB9" s="16">
        <f>IF(Q9&gt;0,(INT(POWER(Q9-1.5,1.05)*51.39)),0)</f>
        <v>499</v>
      </c>
      <c r="AC9" s="16">
        <f>IF(T9&lt;&gt;"",(INT(POWER(305.5-V9,1.85)*0.08713)),0)</f>
        <v>1183</v>
      </c>
    </row>
    <row r="10" spans="2:29" ht="12.75">
      <c r="B10" s="50"/>
      <c r="G10" s="28"/>
      <c r="H10" s="17">
        <f>H9</f>
        <v>7544</v>
      </c>
      <c r="J10" s="70">
        <v>12.5</v>
      </c>
      <c r="K10" s="70">
        <v>57.6</v>
      </c>
      <c r="L10" s="68">
        <v>5</v>
      </c>
      <c r="M10" s="84" t="s">
        <v>138</v>
      </c>
      <c r="N10" s="101">
        <v>2.1</v>
      </c>
      <c r="O10" s="68">
        <v>150</v>
      </c>
      <c r="P10" s="68">
        <v>565</v>
      </c>
      <c r="Q10" s="96">
        <v>9.2</v>
      </c>
      <c r="S10" s="42">
        <f>IF(T10=0,"",":")</f>
      </c>
      <c r="U10" s="14">
        <f>L10*60+N10</f>
        <v>302.1</v>
      </c>
      <c r="W10" s="15">
        <f>IF(J10&gt;0,(INT(POWER(17.76-J10,1.81)*25.4347)),0)</f>
        <v>513</v>
      </c>
      <c r="X10" s="15">
        <f>IF(K10&gt;0,(INT(POWER(81.86-K10,1.81)*1.53775)),0)</f>
        <v>493</v>
      </c>
      <c r="Y10" s="16">
        <f>IF(N10&lt;&gt;"",(INT(POWER(480-U10,1.85)*0.03768)),0)</f>
        <v>548</v>
      </c>
      <c r="Z10" s="16">
        <f>IF(O10&gt;0,(INT(POWER(O10-75,1.42)*0.8465)),0)</f>
        <v>389</v>
      </c>
      <c r="AA10" s="16">
        <f>IF(P10&gt;0,(INT(POWER(P10-220,1.4)*0.14354)),0)</f>
        <v>512</v>
      </c>
      <c r="AB10" s="16">
        <f>IF(Q10&gt;0,(INT(POWER(Q10-1.5,1.05)*51.39)),0)</f>
        <v>438</v>
      </c>
      <c r="AC10" s="18"/>
    </row>
    <row r="11" spans="2:29" ht="12.75">
      <c r="B11" s="50"/>
      <c r="G11" s="28"/>
      <c r="H11" s="17">
        <f>H9</f>
        <v>7544</v>
      </c>
      <c r="M11" s="28"/>
      <c r="S11" s="28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67" t="s">
        <v>174</v>
      </c>
      <c r="G12" s="53">
        <f>IF(H12=0,"",H12)</f>
        <v>6870</v>
      </c>
      <c r="H12" s="12">
        <f>SUM(W12:AB13)+AC12</f>
        <v>6870</v>
      </c>
      <c r="J12" s="70">
        <v>12.7</v>
      </c>
      <c r="K12" s="70">
        <v>59</v>
      </c>
      <c r="L12" s="68">
        <v>4</v>
      </c>
      <c r="M12" s="84" t="str">
        <f>IF(N12=0,"",":")</f>
        <v>:</v>
      </c>
      <c r="N12" s="101">
        <v>58.7</v>
      </c>
      <c r="O12" s="68">
        <v>170</v>
      </c>
      <c r="P12" s="68">
        <v>523</v>
      </c>
      <c r="Q12" s="96">
        <v>11.05</v>
      </c>
      <c r="R12" s="105">
        <v>2</v>
      </c>
      <c r="S12" s="84" t="str">
        <f>IF(T12=0,"",":")</f>
        <v>:</v>
      </c>
      <c r="T12" s="106">
        <v>27.2</v>
      </c>
      <c r="U12" s="14">
        <f>L12*60+N12</f>
        <v>298.7</v>
      </c>
      <c r="V12" s="14">
        <f>R12*60+T12</f>
        <v>147.2</v>
      </c>
      <c r="W12" s="15">
        <f>IF(J12&gt;0,(INT(POWER(17.76-J12,1.81)*25.4347)),0)</f>
        <v>478</v>
      </c>
      <c r="X12" s="15">
        <f>IF(K12&gt;0,(INT(POWER(81.86-K12,1.81)*1.53775)),0)</f>
        <v>443</v>
      </c>
      <c r="Y12" s="16">
        <f>IF(N12&lt;&gt;"",(INT(POWER(480-U12,1.85)*0.03768)),0)</f>
        <v>567</v>
      </c>
      <c r="Z12" s="16">
        <f>IF(O12&gt;0,(INT(POWER(O12-75,1.42)*0.8465)),0)</f>
        <v>544</v>
      </c>
      <c r="AA12" s="16">
        <f>IF(P12&gt;0,(INT(POWER(P12-220,1.4)*0.14354)),0)</f>
        <v>427</v>
      </c>
      <c r="AB12" s="16">
        <f>IF(Q12&gt;0,(INT(POWER(Q12-1.5,1.05)*51.39)),0)</f>
        <v>549</v>
      </c>
      <c r="AC12" s="16">
        <f>IF(T12&lt;&gt;"",(INT(POWER(305.5-V12,1.85)*0.08713)),0)</f>
        <v>1021</v>
      </c>
    </row>
    <row r="13" spans="2:29" ht="12.75">
      <c r="B13" s="50"/>
      <c r="G13" s="28"/>
      <c r="H13" s="17">
        <f>H12</f>
        <v>6870</v>
      </c>
      <c r="J13" s="70">
        <v>13.1</v>
      </c>
      <c r="K13" s="70">
        <v>61</v>
      </c>
      <c r="L13" s="68">
        <v>4</v>
      </c>
      <c r="M13" s="84" t="str">
        <f>IF(N13=0,"",":")</f>
        <v>:</v>
      </c>
      <c r="N13" s="101">
        <v>40.8</v>
      </c>
      <c r="O13" s="68">
        <v>165</v>
      </c>
      <c r="P13" s="68">
        <v>498</v>
      </c>
      <c r="Q13" s="96">
        <v>10.19</v>
      </c>
      <c r="S13" s="42"/>
      <c r="U13" s="14">
        <f>L13*60+N13</f>
        <v>280.8</v>
      </c>
      <c r="W13" s="15">
        <f>IF(J13&gt;0,(INT(POWER(17.76-J13,1.81)*25.4347)),0)</f>
        <v>412</v>
      </c>
      <c r="X13" s="15">
        <f>IF(K13&gt;0,(INT(POWER(81.86-K13,1.81)*1.53775)),0)</f>
        <v>375</v>
      </c>
      <c r="Y13" s="16">
        <f>IF(N13&lt;&gt;"",(INT(POWER(480-U13,1.85)*0.03768)),0)</f>
        <v>675</v>
      </c>
      <c r="Z13" s="16">
        <f>IF(O13&gt;0,(INT(POWER(O13-75,1.42)*0.8465)),0)</f>
        <v>504</v>
      </c>
      <c r="AA13" s="16">
        <f>IF(P13&gt;0,(INT(POWER(P13-220,1.4)*0.14354)),0)</f>
        <v>378</v>
      </c>
      <c r="AB13" s="16">
        <f>IF(Q13&gt;0,(INT(POWER(Q13-1.5,1.05)*51.39)),0)</f>
        <v>497</v>
      </c>
      <c r="AC13" s="18"/>
    </row>
    <row r="14" spans="2:29" ht="12.75">
      <c r="B14" s="50"/>
      <c r="G14" s="28"/>
      <c r="H14" s="17">
        <f>H12</f>
        <v>6870</v>
      </c>
      <c r="M14" s="28"/>
      <c r="S14" s="42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IF(H15=0,"","4.")</f>
        <v>4.</v>
      </c>
      <c r="E15" s="67" t="s">
        <v>127</v>
      </c>
      <c r="G15" s="53">
        <f>IF(H15=0,"",H15)</f>
        <v>5844</v>
      </c>
      <c r="H15" s="12">
        <f>SUM(W15:AB16)+AC15</f>
        <v>5844</v>
      </c>
      <c r="J15" s="70">
        <v>12.2</v>
      </c>
      <c r="K15" s="70">
        <v>58.9</v>
      </c>
      <c r="L15" s="68">
        <v>4</v>
      </c>
      <c r="M15" s="84" t="s">
        <v>138</v>
      </c>
      <c r="N15" s="101">
        <v>55.3</v>
      </c>
      <c r="O15" s="68">
        <v>150</v>
      </c>
      <c r="P15" s="68">
        <v>459</v>
      </c>
      <c r="Q15" s="96">
        <v>8.9</v>
      </c>
      <c r="R15" s="105">
        <v>2</v>
      </c>
      <c r="S15" s="84" t="str">
        <f>IF(T15=0,"",":")</f>
        <v>:</v>
      </c>
      <c r="T15" s="106">
        <v>24</v>
      </c>
      <c r="U15" s="14">
        <f>L15*60+N15</f>
        <v>295.3</v>
      </c>
      <c r="V15" s="14">
        <f>R15*60+T15</f>
        <v>144</v>
      </c>
      <c r="W15" s="15">
        <f>IF(J15&gt;0,(INT(POWER(17.76-J15,1.81)*25.4347)),0)</f>
        <v>567</v>
      </c>
      <c r="X15" s="15">
        <f>IF(K15&gt;0,(INT(POWER(81.86-K15,1.81)*1.53775)),0)</f>
        <v>446</v>
      </c>
      <c r="Y15" s="16">
        <f>IF(N15&lt;&gt;"",(INT(POWER(480-U15,1.85)*0.03768)),0)</f>
        <v>587</v>
      </c>
      <c r="Z15" s="16">
        <f>IF(O15&gt;0,(INT(POWER(O15-75,1.42)*0.8465)),0)</f>
        <v>389</v>
      </c>
      <c r="AA15" s="16">
        <f>IF(P15&gt;0,(INT(POWER(P15-220,1.4)*0.14354)),0)</f>
        <v>306</v>
      </c>
      <c r="AB15" s="16">
        <f>IF(Q15&gt;0,(INT(POWER(Q15-1.5,1.05)*51.39)),0)</f>
        <v>420</v>
      </c>
      <c r="AC15" s="16">
        <f>IF(T15&lt;&gt;"",(INT(POWER(305.5-V15,1.85)*0.08713)),0)</f>
        <v>1059</v>
      </c>
    </row>
    <row r="16" spans="2:29" ht="12.75">
      <c r="B16" s="50"/>
      <c r="G16" s="28"/>
      <c r="H16" s="17">
        <f>H15</f>
        <v>5844</v>
      </c>
      <c r="J16" s="70">
        <v>14.1</v>
      </c>
      <c r="K16" s="70">
        <v>62.6</v>
      </c>
      <c r="L16" s="68">
        <v>4</v>
      </c>
      <c r="M16" s="84" t="s">
        <v>138</v>
      </c>
      <c r="N16" s="101">
        <v>56.4</v>
      </c>
      <c r="O16" s="68">
        <v>130</v>
      </c>
      <c r="P16" s="68">
        <v>458</v>
      </c>
      <c r="Q16" s="96">
        <v>7.63</v>
      </c>
      <c r="S16" s="42">
        <f>IF(T16=0,"",":")</f>
      </c>
      <c r="U16" s="14">
        <f>L16*60+N16</f>
        <v>296.4</v>
      </c>
      <c r="W16" s="15">
        <f>IF(J16&gt;0,(INT(POWER(17.76-J16,1.81)*25.4347)),0)</f>
        <v>266</v>
      </c>
      <c r="X16" s="15">
        <f>IF(K16&gt;0,(INT(POWER(81.86-K16,1.81)*1.53775)),0)</f>
        <v>325</v>
      </c>
      <c r="Y16" s="16">
        <f>IF(N16&lt;&gt;"",(INT(POWER(480-U16,1.85)*0.03768)),0)</f>
        <v>581</v>
      </c>
      <c r="Z16" s="16">
        <f>IF(O16&gt;0,(INT(POWER(O16-75,1.42)*0.8465)),0)</f>
        <v>250</v>
      </c>
      <c r="AA16" s="16">
        <f>IF(P16&gt;0,(INT(POWER(P16-220,1.4)*0.14354)),0)</f>
        <v>304</v>
      </c>
      <c r="AB16" s="16">
        <f>IF(Q16&gt;0,(INT(POWER(Q16-1.5,1.05)*51.39)),0)</f>
        <v>344</v>
      </c>
      <c r="AC16" s="18"/>
    </row>
    <row r="17" spans="2:29" ht="12.75">
      <c r="B17" s="50"/>
      <c r="G17" s="28"/>
      <c r="H17" s="17">
        <f>H15</f>
        <v>5844</v>
      </c>
      <c r="J17" s="11"/>
      <c r="K17" s="11"/>
      <c r="M17" s="28"/>
      <c r="O17" s="6"/>
      <c r="P17" s="6"/>
      <c r="S17" s="28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IF(H18=0,"","3.")</f>
        <v>3.</v>
      </c>
      <c r="E18" s="2" t="s">
        <v>122</v>
      </c>
      <c r="G18" s="53">
        <f>IF(H18=0,"",H18)</f>
        <v>6155</v>
      </c>
      <c r="H18" s="12">
        <f>SUM(W18:AB19)+AC18</f>
        <v>6155</v>
      </c>
      <c r="J18" s="70">
        <v>12.2</v>
      </c>
      <c r="K18" s="70">
        <v>54.4</v>
      </c>
      <c r="L18" s="68">
        <v>5</v>
      </c>
      <c r="M18" s="84" t="str">
        <f>IF(N18=0,"",":")</f>
        <v>:</v>
      </c>
      <c r="N18" s="101">
        <v>17.3</v>
      </c>
      <c r="O18" s="68">
        <v>150</v>
      </c>
      <c r="P18" s="68">
        <v>508</v>
      </c>
      <c r="Q18" s="96">
        <v>10.71</v>
      </c>
      <c r="R18" s="105">
        <v>2</v>
      </c>
      <c r="S18" s="84" t="str">
        <f>IF(T18=0,"",":")</f>
        <v>:</v>
      </c>
      <c r="T18" s="106">
        <v>20.1</v>
      </c>
      <c r="U18" s="14">
        <f>L18*60+N18</f>
        <v>317.3</v>
      </c>
      <c r="V18" s="14">
        <f>R18*60+T18</f>
        <v>140.1</v>
      </c>
      <c r="W18" s="15">
        <f>IF(J18&gt;0,(INT(POWER(17.76-J18,1.81)*25.4347)),0)</f>
        <v>567</v>
      </c>
      <c r="X18" s="15">
        <f>IF(K18&gt;0,(INT(POWER(81.86-K18,1.81)*1.53775)),0)</f>
        <v>617</v>
      </c>
      <c r="Y18" s="16">
        <f>IF(N18&lt;&gt;"",(INT(POWER(480-U18,1.85)*0.03768)),0)</f>
        <v>464</v>
      </c>
      <c r="Z18" s="16">
        <f>IF(O18&gt;0,(INT(POWER(O18-75,1.42)*0.8465)),0)</f>
        <v>389</v>
      </c>
      <c r="AA18" s="16">
        <f>IF(P18&gt;0,(INT(POWER(P18-220,1.4)*0.14354)),0)</f>
        <v>398</v>
      </c>
      <c r="AB18" s="16">
        <f>IF(Q18&gt;0,(INT(POWER(Q18-1.5,1.05)*51.39)),0)</f>
        <v>528</v>
      </c>
      <c r="AC18" s="16">
        <f>IF(T18&lt;&gt;"",(INT(POWER(305.5-V18,1.85)*0.08713)),0)</f>
        <v>1107</v>
      </c>
    </row>
    <row r="19" spans="2:29" ht="12.75">
      <c r="B19" s="50"/>
      <c r="G19" s="28"/>
      <c r="H19" s="17">
        <f>H18</f>
        <v>6155</v>
      </c>
      <c r="J19" s="70">
        <v>12.4</v>
      </c>
      <c r="K19" s="70">
        <v>66.4</v>
      </c>
      <c r="L19" s="83">
        <v>5</v>
      </c>
      <c r="M19" s="84" t="str">
        <f>IF(N19=0,"",":")</f>
        <v>:</v>
      </c>
      <c r="N19" s="85">
        <v>43.4</v>
      </c>
      <c r="O19" s="68">
        <v>130</v>
      </c>
      <c r="P19" s="68">
        <v>479</v>
      </c>
      <c r="Q19" s="96">
        <v>8.69</v>
      </c>
      <c r="S19" s="42">
        <f>IF(T19=0,"",":")</f>
      </c>
      <c r="U19" s="14">
        <f>L19*60+N19</f>
        <v>343.4</v>
      </c>
      <c r="W19" s="15">
        <f>IF(J19&gt;0,(INT(POWER(17.76-J19,1.81)*25.4347)),0)</f>
        <v>531</v>
      </c>
      <c r="X19" s="15">
        <f>IF(K19&gt;0,(INT(POWER(81.86-K19,1.81)*1.53775)),0)</f>
        <v>218</v>
      </c>
      <c r="Y19" s="16">
        <f>IF(N19&lt;&gt;"",(INT(POWER(480-U19,1.85)*0.03768)),0)</f>
        <v>336</v>
      </c>
      <c r="Z19" s="16">
        <f>IF(O19&gt;0,(INT(POWER(O19-75,1.42)*0.8465)),0)</f>
        <v>250</v>
      </c>
      <c r="AA19" s="16">
        <f>IF(P19&gt;0,(INT(POWER(P19-220,1.4)*0.14354)),0)</f>
        <v>343</v>
      </c>
      <c r="AB19" s="16">
        <f>IF(Q19&gt;0,(INT(POWER(Q19-1.5,1.05)*51.39)),0)</f>
        <v>407</v>
      </c>
      <c r="AC19" s="18"/>
    </row>
    <row r="20" spans="2:29" ht="12.75">
      <c r="B20" s="50"/>
      <c r="G20" s="28"/>
      <c r="H20" s="17">
        <f>H18</f>
        <v>6155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2" t="s">
        <v>125</v>
      </c>
      <c r="G21" s="53">
        <f>IF(H21=0,"",H21)</f>
        <v>3311</v>
      </c>
      <c r="H21" s="12">
        <f>SUM(W21:AB22)+AC21</f>
        <v>3311</v>
      </c>
      <c r="J21" s="70">
        <v>13.6</v>
      </c>
      <c r="K21" s="70">
        <v>76</v>
      </c>
      <c r="L21" s="68">
        <v>5</v>
      </c>
      <c r="M21" s="84" t="s">
        <v>138</v>
      </c>
      <c r="N21" s="101">
        <v>18.5</v>
      </c>
      <c r="O21" s="68"/>
      <c r="P21" s="68">
        <v>494</v>
      </c>
      <c r="Q21" s="96">
        <v>9.54</v>
      </c>
      <c r="R21" s="67">
        <v>2</v>
      </c>
      <c r="S21" s="84" t="str">
        <f>IF(T21=0,"",":")</f>
        <v>:</v>
      </c>
      <c r="T21" s="101">
        <v>37.5</v>
      </c>
      <c r="U21" s="14">
        <f>L21*60+N21</f>
        <v>318.5</v>
      </c>
      <c r="V21" s="14">
        <f>R21*60+T21</f>
        <v>157.5</v>
      </c>
      <c r="W21" s="15">
        <f>IF(J21&gt;0,(INT(POWER(17.76-J21,1.81)*25.4347)),0)</f>
        <v>335</v>
      </c>
      <c r="X21" s="15">
        <f>IF(K21&gt;0,(INT(POWER(81.86-K21,1.81)*1.53775)),0)</f>
        <v>37</v>
      </c>
      <c r="Y21" s="16">
        <f>IF(N21&lt;&gt;"",(INT(POWER(480-U21,1.85)*0.03768)),0)</f>
        <v>458</v>
      </c>
      <c r="Z21" s="16">
        <f>IF(O21&gt;0,(INT(POWER(O21-75,1.42)*0.8465)),0)</f>
        <v>0</v>
      </c>
      <c r="AA21" s="16">
        <f>IF(P21&gt;0,(INT(POWER(P21-220,1.4)*0.14354)),0)</f>
        <v>371</v>
      </c>
      <c r="AB21" s="16">
        <f>IF(Q21&gt;0,(INT(POWER(Q21-1.5,1.05)*51.39)),0)</f>
        <v>458</v>
      </c>
      <c r="AC21" s="16">
        <f>IF(T21&lt;&gt;"",(INT(POWER(305.5-V21,1.85)*0.08713)),0)</f>
        <v>901</v>
      </c>
    </row>
    <row r="22" spans="2:29" ht="12.75">
      <c r="B22" s="50"/>
      <c r="G22" s="28"/>
      <c r="H22" s="17">
        <f>H21</f>
        <v>3311</v>
      </c>
      <c r="J22" s="70"/>
      <c r="K22" s="70"/>
      <c r="L22" s="68">
        <v>5</v>
      </c>
      <c r="M22" s="84" t="s">
        <v>138</v>
      </c>
      <c r="N22" s="101">
        <v>36.3</v>
      </c>
      <c r="O22" s="68"/>
      <c r="P22" s="68"/>
      <c r="Q22" s="96">
        <v>8.26</v>
      </c>
      <c r="S22" s="42">
        <f>IF(T22=0,"",":")</f>
      </c>
      <c r="U22" s="14">
        <f>L22*60+N22</f>
        <v>336.3</v>
      </c>
      <c r="W22" s="15">
        <f>IF(J22&gt;0,(INT(POWER(17.76-J22,1.81)*25.4347)),0)</f>
        <v>0</v>
      </c>
      <c r="X22" s="15">
        <f>IF(K22&gt;0,(INT(POWER(81.86-K22,1.81)*1.53775)),0)</f>
        <v>0</v>
      </c>
      <c r="Y22" s="16">
        <f>IF(N22&lt;&gt;"",(INT(POWER(480-U22,1.85)*0.03768)),0)</f>
        <v>369</v>
      </c>
      <c r="Z22" s="16">
        <f>IF(O22&gt;0,(INT(POWER(O22-75,1.42)*0.8465)),0)</f>
        <v>0</v>
      </c>
      <c r="AA22" s="16">
        <f>IF(P22&gt;0,(INT(POWER(P22-220,1.4)*0.14354)),0)</f>
        <v>0</v>
      </c>
      <c r="AB22" s="16">
        <f>IF(Q22&gt;0,(INT(POWER(Q22-1.5,1.05)*51.39)),0)</f>
        <v>382</v>
      </c>
      <c r="AC22" s="18"/>
    </row>
    <row r="23" spans="2:29" ht="12.75">
      <c r="B23" s="50"/>
      <c r="G23" s="28"/>
      <c r="H23" s="17">
        <f>H22</f>
        <v>3311</v>
      </c>
      <c r="J23" s="11"/>
      <c r="K23" s="11"/>
      <c r="M23" s="28"/>
      <c r="O23" s="6"/>
      <c r="P23" s="6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>
        <f>IF(H24=0,"","6.")</f>
      </c>
      <c r="G24" s="53">
        <f>IF(H24=0,"",H24)</f>
      </c>
      <c r="H24" s="12">
        <f>SUM(W24:AB25)+AC24</f>
        <v>0</v>
      </c>
      <c r="J24" s="70"/>
      <c r="L24" s="68"/>
      <c r="M24" s="84">
        <f>IF(N24=0,"",":")</f>
      </c>
      <c r="N24" s="101"/>
      <c r="O24" s="68"/>
      <c r="P24" s="68"/>
      <c r="Q24" s="96"/>
      <c r="S24" s="42">
        <f>IF(T24=0,"",":")</f>
      </c>
      <c r="U24" s="14">
        <f>L24*60+N24</f>
        <v>0</v>
      </c>
      <c r="V24" s="14">
        <f>R24*60+T24</f>
        <v>0</v>
      </c>
      <c r="W24" s="15">
        <f>IF(J24&gt;0,(INT(POWER(17.76-J24,1.81)*25.4347)),0)</f>
        <v>0</v>
      </c>
      <c r="X24" s="15">
        <f>IF(K24&gt;0,(INT(POWER(81.86-K24,1.81)*1.53775)),0)</f>
        <v>0</v>
      </c>
      <c r="Y24" s="16">
        <f>IF(N24&lt;&gt;"",(INT(POWER(480-U24,1.85)*0.03768)),0)</f>
        <v>0</v>
      </c>
      <c r="Z24" s="16">
        <f>IF(O24&gt;0,(INT(POWER(O24-75,1.42)*0.8465)),0)</f>
        <v>0</v>
      </c>
      <c r="AA24" s="16">
        <f>IF(P24&gt;0,(INT(POWER(P24-220,1.4)*0.14354)),0)</f>
        <v>0</v>
      </c>
      <c r="AB24" s="16">
        <f>IF(Q24&gt;0,(INT(POWER(Q24-1.5,1.05)*51.39)),0)</f>
        <v>0</v>
      </c>
      <c r="AC24" s="16">
        <f>IF(T24&lt;&gt;"",(INT(POWER(305.5-V24,1.85)*0.08713)),0)</f>
        <v>0</v>
      </c>
    </row>
    <row r="25" spans="2:29" ht="12.75">
      <c r="B25" s="50"/>
      <c r="G25" s="28"/>
      <c r="H25" s="17">
        <f>H24</f>
        <v>0</v>
      </c>
      <c r="J25" s="70"/>
      <c r="L25" s="68"/>
      <c r="M25" s="84">
        <f>IF(N25=0,"",":")</f>
      </c>
      <c r="N25" s="101"/>
      <c r="O25" s="68"/>
      <c r="P25" s="68"/>
      <c r="Q25" s="96"/>
      <c r="S25" s="42">
        <f>IF(T25=0,"",":")</f>
      </c>
      <c r="U25" s="14">
        <f>L25*60+N25</f>
        <v>0</v>
      </c>
      <c r="W25" s="15">
        <f>IF(J25&gt;0,(INT(POWER(17.76-J25,1.81)*25.4347)),0)</f>
        <v>0</v>
      </c>
      <c r="X25" s="15">
        <f>IF(K25&gt;0,(INT(POWER(81.86-K25,1.81)*1.53775)),0)</f>
        <v>0</v>
      </c>
      <c r="Y25" s="16">
        <f>IF(N25&lt;&gt;"",(INT(POWER(480-U25,1.85)*0.03768)),0)</f>
        <v>0</v>
      </c>
      <c r="Z25" s="16">
        <f>IF(O25&gt;0,(INT(POWER(O25-75,1.42)*0.8465)),0)</f>
        <v>0</v>
      </c>
      <c r="AA25" s="16">
        <f>IF(P25&gt;0,(INT(POWER(P25-220,1.4)*0.14354)),0)</f>
        <v>0</v>
      </c>
      <c r="AB25" s="16">
        <f>IF(Q25&gt;0,(INT(POWER(Q25-1.5,1.05)*51.39)),0)</f>
        <v>0</v>
      </c>
      <c r="AC25" s="18"/>
    </row>
    <row r="26" spans="2:29" ht="12.75">
      <c r="B26" s="50"/>
      <c r="G26" s="28"/>
      <c r="H26" s="17">
        <f>H24</f>
        <v>0</v>
      </c>
      <c r="M26" s="28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>
        <f>IF(H27=0,"","7.")</f>
      </c>
      <c r="G27" s="53">
        <f>IF(H27=0,"",H27)</f>
      </c>
      <c r="H27" s="12">
        <f>SUM(W27:AB28)+AC27</f>
        <v>0</v>
      </c>
      <c r="M27" s="42">
        <f>IF(N27=0,"",":")</f>
      </c>
      <c r="O27" s="6"/>
      <c r="P27" s="6"/>
      <c r="S27" s="42">
        <f>IF(T27=0,"",":")</f>
      </c>
      <c r="U27" s="14">
        <f>L27*60+N27</f>
        <v>0</v>
      </c>
      <c r="V27" s="14">
        <f>R27*60+T27</f>
        <v>0</v>
      </c>
      <c r="W27" s="15">
        <f>IF(J27&gt;0,(INT(POWER(17.76-J27,1.81)*25.4347)),0)</f>
        <v>0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0</v>
      </c>
      <c r="AA27" s="16">
        <f>IF(P27&gt;0,(INT(POWER(P27-220,1.4)*0.14354)),0)</f>
        <v>0</v>
      </c>
      <c r="AB27" s="16">
        <f>IF(Q27&gt;0,(INT(POWER(Q27-1.5,1.05)*51.39)),0)</f>
        <v>0</v>
      </c>
      <c r="AC27" s="16">
        <f>IF(T27&lt;&gt;"",(INT(POWER(305.5-V27,1.85)*0.08713)),0)</f>
        <v>0</v>
      </c>
    </row>
    <row r="28" spans="2:29" ht="12.75">
      <c r="B28" s="50"/>
      <c r="G28" s="28"/>
      <c r="H28" s="17">
        <f>H27</f>
        <v>0</v>
      </c>
      <c r="M28" s="42">
        <f>IF(N28=0,"",":")</f>
      </c>
      <c r="O28" s="6"/>
      <c r="P28" s="6"/>
      <c r="S28" s="42">
        <f>IF(T28=0,"",":")</f>
      </c>
      <c r="U28" s="14">
        <f>L28*60+N28</f>
        <v>0</v>
      </c>
      <c r="W28" s="15">
        <f>IF(J28&gt;0,(INT(POWER(17.76-J28,1.81)*25.4347)),0)</f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0</v>
      </c>
      <c r="AB28" s="16">
        <f>IF(Q28&gt;0,(INT(POWER(Q28-1.5,1.05)*51.39)),0)</f>
        <v>0</v>
      </c>
      <c r="AC28" s="18"/>
    </row>
    <row r="29" spans="2:29" ht="12.75">
      <c r="B29" s="50"/>
      <c r="G29" s="28"/>
      <c r="H29" s="17">
        <f>H27</f>
        <v>0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>
        <f>IF(H30=0,"","8.")</f>
      </c>
      <c r="G30" s="53">
        <f>IF(H30=0,"",H30)</f>
      </c>
      <c r="H30" s="12">
        <f>SUM(W30:AB31)+AC30</f>
        <v>0</v>
      </c>
      <c r="M30" s="42">
        <f>IF(N30=0,"",":")</f>
      </c>
      <c r="O30" s="6"/>
      <c r="P30" s="6"/>
      <c r="S30" s="42">
        <f>IF(T30=0,"",":")</f>
      </c>
      <c r="U30" s="14">
        <f>L30*60+N30</f>
        <v>0</v>
      </c>
      <c r="V30" s="14">
        <f>R30*60+T30</f>
        <v>0</v>
      </c>
      <c r="W30" s="15">
        <f>IF(J30&gt;0,(INT(POWER(17.76-J30,1.81)*25.4347)),0)</f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IF(T30&lt;&gt;"",(INT(POWER(305.5-V30,1.85)*0.08713)),0)</f>
        <v>0</v>
      </c>
    </row>
    <row r="31" spans="2:29" ht="12.75">
      <c r="B31" s="50"/>
      <c r="G31" s="28"/>
      <c r="H31" s="17">
        <f>H30</f>
        <v>0</v>
      </c>
      <c r="M31" s="42">
        <f>IF(N31=0,"",":")</f>
      </c>
      <c r="O31" s="6"/>
      <c r="P31" s="6"/>
      <c r="S31" s="42">
        <f>IF(T31=0,"",":")</f>
      </c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50"/>
      <c r="G32" s="28"/>
      <c r="H32" s="17">
        <f>H30</f>
        <v>0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24 M12:M13 S54 S51 S48 S45 S42 S39 S36 S33 S30 S27 S12 S21 S15 S9 M9:M10 M54:M55 M21:M22 M15:M16 S18 M24:M25 M27:M28 M30:M31 M33:M34 M36:M37 M39:M40 M42:M43 M45:M46 M48:M49 M51:M52 M18:M19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zoomScalePageLayoutView="0" workbookViewId="0" topLeftCell="A3">
      <selection activeCell="F16" sqref="F16"/>
    </sheetView>
  </sheetViews>
  <sheetFormatPr defaultColWidth="9.00390625" defaultRowHeight="12.75"/>
  <cols>
    <col min="1" max="2" width="5.25390625" style="47" customWidth="1"/>
    <col min="3" max="3" width="26.375" style="0" customWidth="1"/>
    <col min="4" max="4" width="9.375" style="47" customWidth="1"/>
    <col min="5" max="5" width="26.375" style="0" customWidth="1"/>
    <col min="6" max="6" width="11.25390625" style="81" customWidth="1"/>
    <col min="7" max="7" width="9.25390625" style="47" customWidth="1"/>
  </cols>
  <sheetData>
    <row r="2" spans="1:7" s="59" customFormat="1" ht="21.75" customHeight="1">
      <c r="A2" s="54" t="s">
        <v>36</v>
      </c>
      <c r="C2" s="55"/>
      <c r="D2" s="64"/>
      <c r="E2" s="56"/>
      <c r="F2" s="79"/>
      <c r="G2" s="58" t="s">
        <v>44</v>
      </c>
    </row>
    <row r="3" spans="1:7" s="62" customFormat="1" ht="23.25" customHeight="1" thickBot="1">
      <c r="A3" s="61"/>
      <c r="B3" s="112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69" t="str">
        <f>IF(F4&gt;0,(ROW()-3)&amp;".","")</f>
        <v>1.</v>
      </c>
      <c r="B4" s="113"/>
      <c r="C4" s="67" t="s">
        <v>150</v>
      </c>
      <c r="E4" s="67" t="s">
        <v>131</v>
      </c>
      <c r="F4" s="70">
        <v>11.2</v>
      </c>
      <c r="G4" s="115">
        <f>IF(F4&gt;0,(INT(POWER(17.76-F4,1.81)*25.4347)),"")</f>
        <v>765</v>
      </c>
      <c r="H4" s="123" t="s">
        <v>53</v>
      </c>
      <c r="I4" s="121"/>
      <c r="J4" s="121"/>
      <c r="K4" s="121"/>
      <c r="L4" s="121"/>
    </row>
    <row r="5" spans="1:12" s="67" customFormat="1" ht="13.5" customHeight="1">
      <c r="A5" s="69" t="str">
        <f>IF(F5&gt;0,(ROW()-3)&amp;".","")</f>
        <v>2.</v>
      </c>
      <c r="B5" s="113"/>
      <c r="C5" s="67" t="s">
        <v>134</v>
      </c>
      <c r="E5" s="67" t="s">
        <v>158</v>
      </c>
      <c r="F5" s="70">
        <v>12.2</v>
      </c>
      <c r="G5" s="115">
        <f>IF(F5&gt;0,(INT(POWER(17.76-F5,1.81)*25.4347)),"")</f>
        <v>567</v>
      </c>
      <c r="I5" s="121"/>
      <c r="J5" s="121"/>
      <c r="K5" s="121"/>
      <c r="L5" s="121"/>
    </row>
    <row r="6" spans="1:12" s="67" customFormat="1" ht="13.5" customHeight="1">
      <c r="A6" s="69" t="str">
        <f>IF(F6&gt;0,(ROW()-3)&amp;".","")</f>
        <v>3.</v>
      </c>
      <c r="B6" s="113"/>
      <c r="C6" s="67" t="s">
        <v>167</v>
      </c>
      <c r="E6" s="67" t="s">
        <v>127</v>
      </c>
      <c r="F6" s="70">
        <v>12.2</v>
      </c>
      <c r="G6" s="115">
        <f>IF(F6&gt;0,(INT(POWER(17.76-F6,1.81)*25.4347)),"")</f>
        <v>567</v>
      </c>
      <c r="I6" s="89"/>
      <c r="J6" s="89"/>
      <c r="K6" s="89"/>
      <c r="L6" s="122"/>
    </row>
    <row r="7" spans="1:12" s="67" customFormat="1" ht="13.5" customHeight="1">
      <c r="A7" s="69" t="str">
        <f>IF(F7&gt;0,(ROW()-3)&amp;".","")</f>
        <v>4.</v>
      </c>
      <c r="B7" s="113"/>
      <c r="C7" s="67" t="s">
        <v>159</v>
      </c>
      <c r="E7" s="67" t="s">
        <v>158</v>
      </c>
      <c r="F7" s="70">
        <v>12.4</v>
      </c>
      <c r="G7" s="115">
        <f>IF(F7&gt;0,(INT(POWER(17.76-F7,1.81)*25.4347)),"")</f>
        <v>531</v>
      </c>
      <c r="I7" s="89"/>
      <c r="J7" s="89"/>
      <c r="K7" s="89"/>
      <c r="L7" s="122"/>
    </row>
    <row r="8" spans="1:7" s="67" customFormat="1" ht="13.5" customHeight="1">
      <c r="A8" s="69" t="str">
        <f>IF(F8&gt;0,(ROW()-3)&amp;".","")</f>
        <v>5.</v>
      </c>
      <c r="B8" s="113"/>
      <c r="C8" s="67" t="s">
        <v>151</v>
      </c>
      <c r="E8" s="67" t="s">
        <v>131</v>
      </c>
      <c r="F8" s="70">
        <v>12.5</v>
      </c>
      <c r="G8" s="115">
        <f>IF(F8&gt;0,(INT(POWER(17.76-F8,1.81)*25.4347)),"")</f>
        <v>513</v>
      </c>
    </row>
    <row r="9" spans="1:8" s="67" customFormat="1" ht="13.5" customHeight="1">
      <c r="A9" s="69" t="str">
        <f>IF(F9&gt;0,(ROW()-3)&amp;".","")</f>
        <v>6.</v>
      </c>
      <c r="B9" s="113"/>
      <c r="C9" s="67" t="s">
        <v>136</v>
      </c>
      <c r="E9" s="67" t="s">
        <v>139</v>
      </c>
      <c r="F9" s="70">
        <v>12.7</v>
      </c>
      <c r="G9" s="115">
        <f>IF(F9&gt;0,(INT(POWER(17.76-F9,1.81)*25.4347)),"")</f>
        <v>478</v>
      </c>
      <c r="H9" s="89" t="s">
        <v>35</v>
      </c>
    </row>
    <row r="10" spans="1:8" s="67" customFormat="1" ht="13.5" customHeight="1">
      <c r="A10" s="69" t="str">
        <f>IF(F10&gt;0,(ROW()-3)&amp;".","")</f>
        <v>7.</v>
      </c>
      <c r="B10" s="113"/>
      <c r="C10" s="67" t="s">
        <v>140</v>
      </c>
      <c r="E10" s="67" t="s">
        <v>139</v>
      </c>
      <c r="F10" s="70">
        <v>13.1</v>
      </c>
      <c r="G10" s="115">
        <f>IF(F10&gt;0,(INT(POWER(17.76-F10,1.81)*25.4347)),"")</f>
        <v>412</v>
      </c>
      <c r="H10" s="120" t="s">
        <v>50</v>
      </c>
    </row>
    <row r="11" spans="1:8" s="67" customFormat="1" ht="13.5" customHeight="1">
      <c r="A11" s="69" t="str">
        <f>IF(F11&gt;0,(ROW()-3)&amp;".","")</f>
        <v>8.</v>
      </c>
      <c r="B11" s="113"/>
      <c r="C11" s="67" t="s">
        <v>145</v>
      </c>
      <c r="E11" s="67" t="s">
        <v>125</v>
      </c>
      <c r="F11" s="70">
        <v>13.6</v>
      </c>
      <c r="G11" s="115">
        <f>IF(F11&gt;0,(INT(POWER(17.76-F11,1.81)*25.4347)),"")</f>
        <v>335</v>
      </c>
      <c r="H11" s="121" t="s">
        <v>51</v>
      </c>
    </row>
    <row r="12" spans="1:7" s="67" customFormat="1" ht="13.5" customHeight="1">
      <c r="A12" s="69" t="str">
        <f>IF(F12&gt;0,(ROW()-3)&amp;".","")</f>
        <v>9.</v>
      </c>
      <c r="B12" s="113"/>
      <c r="C12" s="67" t="s">
        <v>168</v>
      </c>
      <c r="D12" s="68"/>
      <c r="E12" s="67" t="s">
        <v>127</v>
      </c>
      <c r="F12" s="70">
        <v>14.1</v>
      </c>
      <c r="G12" s="115">
        <f>IF(F12&gt;0,(INT(POWER(17.76-F12,1.81)*25.4347)),"")</f>
        <v>266</v>
      </c>
    </row>
    <row r="13" spans="1:7" s="67" customFormat="1" ht="13.5" customHeight="1">
      <c r="A13" s="69">
        <f>IF(F13&gt;0,(ROW()-3)&amp;".","")</f>
      </c>
      <c r="B13" s="113"/>
      <c r="F13" s="70"/>
      <c r="G13" s="115">
        <f>IF(F13&gt;0,(INT(POWER(17.76-F13,1.81)*25.4347)),"")</f>
      </c>
    </row>
    <row r="14" spans="1:7" s="67" customFormat="1" ht="13.5" customHeight="1">
      <c r="A14" s="69">
        <f>IF(F14&gt;0,(ROW()-3)&amp;".","")</f>
      </c>
      <c r="B14" s="113"/>
      <c r="D14" s="68"/>
      <c r="F14" s="70"/>
      <c r="G14" s="115">
        <f>IF(F14&gt;0,(INT(POWER(17.76-F14,1.81)*25.4347)),"")</f>
      </c>
    </row>
    <row r="15" spans="1:7" s="67" customFormat="1" ht="13.5" customHeight="1">
      <c r="A15" s="69">
        <f>IF(F15&gt;0,(ROW()-3)&amp;".","")</f>
      </c>
      <c r="B15" s="113"/>
      <c r="F15" s="70"/>
      <c r="G15" s="115">
        <f>IF(F15&gt;0,(INT(POWER(17.76-F15,1.81)*25.4347)),"")</f>
      </c>
    </row>
    <row r="16" spans="1:7" s="67" customFormat="1" ht="13.5" customHeight="1">
      <c r="A16" s="69">
        <f>IF(F16&gt;0,(ROW()-3)&amp;".","")</f>
      </c>
      <c r="B16" s="113"/>
      <c r="C16" s="142"/>
      <c r="D16" s="143"/>
      <c r="E16" s="142"/>
      <c r="F16" s="70"/>
      <c r="G16" s="115">
        <f>IF(F16&gt;0,(INT(POWER(17.76-F16,1.81)*25.4347)),"")</f>
      </c>
    </row>
    <row r="17" spans="1:7" s="67" customFormat="1" ht="13.5" customHeight="1">
      <c r="A17" s="69">
        <f>IF(F17&gt;0,(ROW()-3)&amp;".","")</f>
      </c>
      <c r="B17" s="113"/>
      <c r="D17" s="68"/>
      <c r="F17" s="70"/>
      <c r="G17" s="115">
        <f>IF(F17&gt;0,(INT(POWER(17.76-F17,1.81)*25.4347)),"")</f>
      </c>
    </row>
    <row r="18" spans="1:7" s="67" customFormat="1" ht="13.5" customHeight="1">
      <c r="A18" s="69">
        <f>IF(F18&gt;0,(ROW()-3)&amp;".","")</f>
      </c>
      <c r="B18" s="113"/>
      <c r="G18" s="115">
        <f>IF(F18&gt;0,(INT(POWER(17.76-F18,1.81)*25.4347)),"")</f>
      </c>
    </row>
    <row r="19" spans="1:7" s="67" customFormat="1" ht="13.5" customHeight="1">
      <c r="A19" s="69">
        <f>IF(F19&gt;0,(ROW()-3)&amp;".","")</f>
      </c>
      <c r="B19" s="113"/>
      <c r="G19" s="115">
        <f>IF(F19&gt;0,(INT(POWER(17.76-F19,1.81)*25.4347)),"")</f>
      </c>
    </row>
    <row r="20" spans="1:7" s="67" customFormat="1" ht="13.5" customHeight="1">
      <c r="A20" s="69">
        <f>IF(F20&gt;0,(ROW()-3)&amp;".","")</f>
      </c>
      <c r="B20" s="113"/>
      <c r="G20" s="115">
        <f>IF(F20&gt;0,(INT(POWER(17.76-F20,1.81)*25.4347)),"")</f>
      </c>
    </row>
    <row r="21" spans="1:7" s="67" customFormat="1" ht="13.5" customHeight="1">
      <c r="A21" s="69">
        <f>IF(F21&gt;0,(ROW()-3)&amp;".","")</f>
      </c>
      <c r="B21" s="113"/>
      <c r="G21" s="115">
        <f>IF(F21&gt;0,(INT(POWER(17.76-F21,1.81)*25.4347)),"")</f>
      </c>
    </row>
    <row r="22" spans="1:7" s="67" customFormat="1" ht="13.5" customHeight="1">
      <c r="A22" s="69">
        <f>IF(F22&gt;0,(ROW()-3)&amp;".","")</f>
      </c>
      <c r="B22" s="113"/>
      <c r="G22" s="115">
        <f>IF(F22&gt;0,(INT(POWER(17.76-F22,1.81)*25.4347)),"")</f>
      </c>
    </row>
    <row r="23" spans="1:7" s="67" customFormat="1" ht="13.5" customHeight="1">
      <c r="A23" s="69">
        <f>IF(F23&gt;0,(ROW()-3)&amp;".","")</f>
      </c>
      <c r="B23" s="113"/>
      <c r="G23" s="115">
        <f>IF(F23&gt;0,(INT(POWER(17.76-F23,1.81)*25.4347)),"")</f>
      </c>
    </row>
    <row r="24" spans="1:7" s="67" customFormat="1" ht="13.5" customHeight="1">
      <c r="A24" s="69">
        <f>IF(F24&gt;0,(ROW()-3)&amp;".","")</f>
      </c>
      <c r="B24" s="113"/>
      <c r="G24" s="115">
        <f>IF(F24&gt;0,(INT(POWER(17.76-F24,1.81)*25.4347)),"")</f>
      </c>
    </row>
    <row r="25" spans="1:7" s="67" customFormat="1" ht="13.5" customHeight="1">
      <c r="A25" s="69">
        <f>IF(F25&gt;0,(ROW()-3)&amp;".","")</f>
      </c>
      <c r="B25" s="113"/>
      <c r="G25" s="115">
        <f>IF(F25&gt;0,(INT(POWER(17.76-F25,1.81)*25.4347)),"")</f>
      </c>
    </row>
    <row r="26" spans="1:7" s="67" customFormat="1" ht="13.5" customHeight="1">
      <c r="A26" s="69">
        <f>IF(F26&gt;0,(ROW()-3)&amp;".","")</f>
      </c>
      <c r="B26" s="113"/>
      <c r="G26" s="115">
        <f>IF(F26&gt;0,(INT(POWER(17.76-F26,1.81)*25.4347)),"")</f>
      </c>
    </row>
    <row r="27" spans="1:7" s="67" customFormat="1" ht="13.5" customHeight="1">
      <c r="A27" s="69">
        <f>IF(F27&gt;0,(ROW()-3)&amp;".","")</f>
      </c>
      <c r="B27" s="113"/>
      <c r="G27" s="115">
        <f>IF(F27&gt;0,(INT(POWER(17.76-F27,1.81)*25.4347)),"")</f>
      </c>
    </row>
    <row r="28" spans="1:7" s="67" customFormat="1" ht="13.5" customHeight="1">
      <c r="A28" s="69">
        <f>IF(F28&gt;0,(ROW()-3)&amp;".","")</f>
      </c>
      <c r="B28" s="113"/>
      <c r="G28" s="115">
        <f>IF(F28&gt;0,(INT(POWER(17.76-F28,1.81)*25.4347)),"")</f>
      </c>
    </row>
    <row r="29" spans="1:7" s="67" customFormat="1" ht="13.5" customHeight="1">
      <c r="A29" s="69">
        <f>IF(F29&gt;0,(ROW()-3)&amp;".","")</f>
      </c>
      <c r="B29" s="113"/>
      <c r="G29" s="115">
        <f>IF(F29&gt;0,(INT(POWER(17.76-F29,1.81)*25.4347)),"")</f>
      </c>
    </row>
    <row r="30" spans="1:7" s="67" customFormat="1" ht="13.5" customHeight="1">
      <c r="A30" s="69">
        <f>IF(F30&gt;0,(ROW()-3)&amp;".","")</f>
      </c>
      <c r="B30" s="113"/>
      <c r="G30" s="115">
        <f>IF(F30&gt;0,(INT(POWER(17.76-F30,1.81)*25.4347)),"")</f>
      </c>
    </row>
    <row r="31" spans="1:7" s="67" customFormat="1" ht="13.5" customHeight="1">
      <c r="A31" s="69">
        <f>IF(F31&gt;0,(ROW()-3)&amp;".","")</f>
      </c>
      <c r="B31" s="113"/>
      <c r="G31" s="115">
        <f>IF(F31&gt;0,(INT(POWER(17.76-F31,1.81)*25.4347)),"")</f>
      </c>
    </row>
    <row r="32" spans="1:7" s="67" customFormat="1" ht="13.5" customHeight="1">
      <c r="A32" s="74">
        <f>IF(F32&gt;0,(ROW()-3)&amp;".","")</f>
      </c>
      <c r="B32" s="114"/>
      <c r="G32" s="116">
        <f>IF(F32&gt;0,(INT(POWER(17.76-F32,1.81)*25.4347)),"")</f>
      </c>
    </row>
    <row r="33" spans="1:7" s="67" customFormat="1" ht="13.5" customHeight="1">
      <c r="A33" s="69">
        <f>IF(F33&gt;0,(ROW()-3)&amp;".","")</f>
      </c>
      <c r="B33" s="113"/>
      <c r="G33" s="115">
        <f>IF(F33&gt;0,(INT(POWER(17.76-F33,1.81)*25.4347)),"")</f>
      </c>
    </row>
    <row r="34" spans="1:7" s="67" customFormat="1" ht="13.5" customHeight="1">
      <c r="A34" s="69">
        <f>IF(F34&gt;0,(ROW()-3)&amp;".","")</f>
      </c>
      <c r="B34" s="113"/>
      <c r="G34" s="115">
        <f>IF(F34&gt;0,(INT(POWER(17.76-F34,1.81)*25.4347)),"")</f>
      </c>
    </row>
    <row r="35" spans="1:7" s="67" customFormat="1" ht="13.5" customHeight="1">
      <c r="A35" s="69">
        <f>IF(F35&gt;0,(ROW()-3)&amp;".","")</f>
      </c>
      <c r="B35" s="113"/>
      <c r="G35" s="115">
        <f>IF(F35&gt;0,(INT(POWER(17.76-F35,1.81)*25.4347)),"")</f>
      </c>
    </row>
    <row r="36" spans="1:7" s="67" customFormat="1" ht="13.5" customHeight="1">
      <c r="A36" s="69">
        <f>IF(F36&gt;0,(ROW()-3)&amp;".","")</f>
      </c>
      <c r="B36" s="113"/>
      <c r="G36" s="115">
        <f>IF(F36&gt;0,(INT(POWER(17.76-F36,1.81)*25.4347)),"")</f>
      </c>
    </row>
    <row r="37" spans="1:7" s="67" customFormat="1" ht="13.5" customHeight="1">
      <c r="A37" s="69">
        <f>IF(F37&gt;0,(ROW()-3)&amp;".","")</f>
      </c>
      <c r="B37" s="113"/>
      <c r="G37" s="115">
        <f>IF(F37&gt;0,(INT(POWER(17.76-F37,1.81)*25.4347)),"")</f>
      </c>
    </row>
    <row r="38" spans="1:7" s="67" customFormat="1" ht="13.5" customHeight="1">
      <c r="A38" s="69">
        <f>IF(F38&gt;0,(ROW()-3)&amp;".","")</f>
      </c>
      <c r="B38" s="113"/>
      <c r="G38" s="115">
        <f>IF(F38&gt;0,(INT(POWER(17.76-F38,1.81)*25.4347)),"")</f>
      </c>
    </row>
    <row r="39" spans="1:7" s="67" customFormat="1" ht="13.5" customHeight="1">
      <c r="A39" s="69">
        <f>IF(F39&gt;0,(ROW()-3)&amp;".","")</f>
      </c>
      <c r="B39" s="113"/>
      <c r="G39" s="115">
        <f>IF(F39&gt;0,(INT(POWER(17.76-F39,1.81)*25.4347)),"")</f>
      </c>
    </row>
    <row r="40" spans="1:7" s="67" customFormat="1" ht="13.5" customHeight="1">
      <c r="A40" s="69">
        <f>IF(F40&gt;0,(ROW()-3)&amp;".","")</f>
      </c>
      <c r="B40" s="113"/>
      <c r="G40" s="115">
        <f>IF(F40&gt;0,(INT(POWER(17.76-F40,1.81)*25.4347)),"")</f>
      </c>
    </row>
    <row r="41" spans="1:7" s="67" customFormat="1" ht="13.5" customHeight="1">
      <c r="A41" s="69">
        <f>IF(F41&gt;0,(ROW()-3)&amp;".","")</f>
      </c>
      <c r="B41" s="113"/>
      <c r="G41" s="115">
        <f>IF(F41&gt;0,(INT(POWER(17.76-F41,1.81)*25.4347)),"")</f>
      </c>
    </row>
    <row r="42" spans="1:7" s="67" customFormat="1" ht="13.5" customHeight="1">
      <c r="A42" s="69">
        <f>IF(F42&gt;0,(ROW()-3)&amp;".","")</f>
      </c>
      <c r="B42" s="113"/>
      <c r="G42" s="115">
        <f>IF(F42&gt;0,(INT(POWER(17.76-F42,1.81)*25.4347)),"")</f>
      </c>
    </row>
    <row r="43" spans="1:7" s="67" customFormat="1" ht="13.5" customHeight="1">
      <c r="A43" s="69">
        <f>IF(F43&gt;0,(ROW()-3)&amp;".","")</f>
      </c>
      <c r="B43" s="113"/>
      <c r="G43" s="115">
        <f>IF(F43&gt;0,(INT(POWER(17.76-F43,1.81)*25.4347)),"")</f>
      </c>
    </row>
    <row r="44" spans="1:7" s="67" customFormat="1" ht="13.5" customHeight="1">
      <c r="A44" s="69">
        <f>IF(F44&gt;0,(ROW()-3)&amp;".","")</f>
      </c>
      <c r="B44" s="113"/>
      <c r="G44" s="115">
        <f>IF(F44&gt;0,(INT(POWER(17.76-F44,1.81)*25.4347)),"")</f>
      </c>
    </row>
    <row r="45" spans="1:7" s="67" customFormat="1" ht="13.5" customHeight="1">
      <c r="A45" s="69">
        <f>IF(F45&gt;0,(ROW()-3)&amp;".","")</f>
      </c>
      <c r="B45" s="113"/>
      <c r="G45" s="115">
        <f>IF(F45&gt;0,(INT(POWER(17.76-F45,1.81)*25.4347)),"")</f>
      </c>
    </row>
    <row r="46" spans="1:7" s="67" customFormat="1" ht="13.5" customHeight="1">
      <c r="A46" s="69">
        <f>IF(F46&gt;0,(ROW()-3)&amp;".","")</f>
      </c>
      <c r="B46" s="113"/>
      <c r="G46" s="115">
        <f>IF(F46&gt;0,(INT(POWER(17.76-F46,1.81)*25.4347)),"")</f>
      </c>
    </row>
    <row r="47" spans="1:7" s="67" customFormat="1" ht="13.5" customHeight="1">
      <c r="A47" s="69">
        <f>IF(F47&gt;0,(ROW()-3)&amp;".","")</f>
      </c>
      <c r="B47" s="113"/>
      <c r="D47" s="68"/>
      <c r="F47" s="70"/>
      <c r="G47" s="115">
        <f>IF(F47&gt;0,(INT(POWER(17.76-F47,1.81)*25.4347)),"")</f>
      </c>
    </row>
    <row r="48" spans="1:7" s="67" customFormat="1" ht="13.5" customHeight="1">
      <c r="A48" s="69">
        <f>IF(F48&gt;0,(ROW()-3)&amp;".","")</f>
      </c>
      <c r="B48" s="113"/>
      <c r="D48" s="68"/>
      <c r="F48" s="70"/>
      <c r="G48" s="115">
        <f>IF(F48&gt;0,(INT(POWER(17.76-F48,1.81)*25.4347)),"")</f>
      </c>
    </row>
    <row r="49" spans="1:7" s="67" customFormat="1" ht="13.5" customHeight="1">
      <c r="A49" s="74"/>
      <c r="B49" s="114"/>
      <c r="C49" s="72"/>
      <c r="D49" s="73"/>
      <c r="E49" s="72"/>
      <c r="F49" s="82"/>
      <c r="G49" s="115">
        <f>IF(F49&gt;0,(INT(POWER(17.76-F49,1.81)*25.4347)),"")</f>
      </c>
    </row>
  </sheetData>
  <sheetProtection/>
  <dataValidations count="2">
    <dataValidation allowBlank="1" showInputMessage="1" showErrorMessage="1" prompt="Buňka obsahuje vzorec, NEPŘEPSAT!" sqref="G4:G49"/>
    <dataValidation allowBlank="1" showInputMessage="1" showErrorMessage="1" prompt="Buňka obsahuje vzorec. Nevyplňovat!" sqref="A4:B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25390625" style="0" customWidth="1"/>
    <col min="2" max="2" width="5.25390625" style="92" customWidth="1"/>
    <col min="3" max="3" width="26.375" style="0" customWidth="1"/>
    <col min="4" max="4" width="9.625" style="47" customWidth="1"/>
    <col min="5" max="5" width="26.375" style="0" customWidth="1"/>
    <col min="6" max="6" width="9.37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36</v>
      </c>
      <c r="B2" s="117"/>
      <c r="C2" s="55"/>
      <c r="D2" s="64"/>
      <c r="E2" s="56"/>
      <c r="F2" s="79"/>
      <c r="G2" s="58" t="s">
        <v>43</v>
      </c>
    </row>
    <row r="3" spans="1:7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66" t="str">
        <f>IF(F4&gt;0,(ROW()-3)&amp;".","")</f>
        <v>1.</v>
      </c>
      <c r="B4" s="113"/>
      <c r="C4" s="67" t="s">
        <v>134</v>
      </c>
      <c r="D4" s="68"/>
      <c r="E4" s="67" t="s">
        <v>158</v>
      </c>
      <c r="F4" s="70">
        <v>54.4</v>
      </c>
      <c r="G4" s="69">
        <f>IF(F4&gt;0,(INT(POWER(81.86-F4,1.81)*1.53775)),"")</f>
        <v>617</v>
      </c>
      <c r="H4" s="123" t="s">
        <v>52</v>
      </c>
      <c r="I4" s="121"/>
      <c r="J4" s="121"/>
      <c r="K4" s="121"/>
      <c r="L4" s="121"/>
    </row>
    <row r="5" spans="1:12" s="62" customFormat="1" ht="13.5" customHeight="1">
      <c r="A5" s="66" t="str">
        <f>IF(F5&gt;0,(ROW()-3)&amp;".","")</f>
        <v>2.</v>
      </c>
      <c r="B5" s="113"/>
      <c r="C5" s="67" t="s">
        <v>152</v>
      </c>
      <c r="D5" s="68"/>
      <c r="E5" s="67" t="s">
        <v>131</v>
      </c>
      <c r="F5" s="70">
        <v>57.4</v>
      </c>
      <c r="G5" s="69">
        <f>IF(F5&gt;0,(INT(POWER(81.86-F5,1.81)*1.53775)),"")</f>
        <v>501</v>
      </c>
      <c r="H5" s="121" t="s">
        <v>51</v>
      </c>
      <c r="I5" s="121"/>
      <c r="J5" s="121"/>
      <c r="K5" s="121"/>
      <c r="L5" s="121"/>
    </row>
    <row r="6" spans="1:12" s="62" customFormat="1" ht="13.5" customHeight="1">
      <c r="A6" s="66" t="str">
        <f>IF(F6&gt;0,(ROW()-3)&amp;".","")</f>
        <v>3.</v>
      </c>
      <c r="B6" s="113"/>
      <c r="C6" s="67" t="s">
        <v>151</v>
      </c>
      <c r="D6" s="68"/>
      <c r="E6" s="67" t="s">
        <v>131</v>
      </c>
      <c r="F6" s="70">
        <v>57.6</v>
      </c>
      <c r="G6" s="69">
        <f>IF(F6&gt;0,(INT(POWER(81.86-F6,1.81)*1.53775)),"")</f>
        <v>493</v>
      </c>
      <c r="H6" s="89" t="s">
        <v>46</v>
      </c>
      <c r="I6" s="89"/>
      <c r="J6" s="89"/>
      <c r="K6" s="89"/>
      <c r="L6" s="122"/>
    </row>
    <row r="7" spans="1:12" s="62" customFormat="1" ht="13.5" customHeight="1">
      <c r="A7" s="66" t="str">
        <f>IF(F7&gt;0,(ROW()-3)&amp;".","")</f>
        <v>4.</v>
      </c>
      <c r="B7" s="113"/>
      <c r="C7" s="67" t="s">
        <v>164</v>
      </c>
      <c r="D7" s="68"/>
      <c r="E7" s="67" t="s">
        <v>127</v>
      </c>
      <c r="F7" s="70">
        <v>58.9</v>
      </c>
      <c r="G7" s="69">
        <f>IF(F7&gt;0,(INT(POWER(81.86-F7,1.81)*1.53775)),"")</f>
        <v>446</v>
      </c>
      <c r="H7" s="89" t="s">
        <v>35</v>
      </c>
      <c r="I7" s="123"/>
      <c r="J7" s="123"/>
      <c r="K7" s="123"/>
      <c r="L7" s="122"/>
    </row>
    <row r="8" spans="1:12" s="62" customFormat="1" ht="13.5" customHeight="1">
      <c r="A8" s="66" t="str">
        <f>IF(F8&gt;0,(ROW()-3)&amp;".","")</f>
        <v>5.</v>
      </c>
      <c r="B8" s="113"/>
      <c r="C8" s="67" t="s">
        <v>136</v>
      </c>
      <c r="D8" s="68"/>
      <c r="E8" s="67" t="s">
        <v>139</v>
      </c>
      <c r="F8" s="70">
        <v>59</v>
      </c>
      <c r="G8" s="69">
        <f>IF(F8&gt;0,(INT(POWER(81.86-F8,1.81)*1.53775)),"")</f>
        <v>443</v>
      </c>
      <c r="I8" s="123"/>
      <c r="J8" s="123"/>
      <c r="K8" s="123"/>
      <c r="L8" s="122"/>
    </row>
    <row r="9" spans="1:12" s="62" customFormat="1" ht="13.5" customHeight="1">
      <c r="A9" s="66" t="str">
        <f>IF(F9&gt;0,(ROW()-3)&amp;".","")</f>
        <v>6.</v>
      </c>
      <c r="B9" s="113"/>
      <c r="C9" s="67" t="s">
        <v>140</v>
      </c>
      <c r="D9" s="68"/>
      <c r="E9" s="67" t="s">
        <v>139</v>
      </c>
      <c r="F9" s="70">
        <v>61</v>
      </c>
      <c r="G9" s="69">
        <f>IF(F9&gt;0,(INT(POWER(81.86-F9,1.81)*1.53775)),"")</f>
        <v>375</v>
      </c>
      <c r="H9" s="120" t="s">
        <v>50</v>
      </c>
      <c r="I9" s="89"/>
      <c r="J9" s="89"/>
      <c r="K9" s="89"/>
      <c r="L9" s="122"/>
    </row>
    <row r="10" spans="1:7" s="62" customFormat="1" ht="13.5" customHeight="1">
      <c r="A10" s="66" t="str">
        <f>IF(F10&gt;0,(ROW()-3)&amp;".","")</f>
        <v>7.</v>
      </c>
      <c r="B10" s="113"/>
      <c r="C10" s="67" t="s">
        <v>165</v>
      </c>
      <c r="D10" s="68"/>
      <c r="E10" s="67" t="s">
        <v>127</v>
      </c>
      <c r="F10" s="70">
        <v>62.6</v>
      </c>
      <c r="G10" s="69">
        <f>IF(F10&gt;0,(INT(POWER(81.86-F10,1.81)*1.53775)),"")</f>
        <v>325</v>
      </c>
    </row>
    <row r="11" spans="1:8" s="62" customFormat="1" ht="13.5" customHeight="1">
      <c r="A11" s="66" t="str">
        <f>IF(F11&gt;0,(ROW()-3)&amp;".","")</f>
        <v>8.</v>
      </c>
      <c r="B11" s="113"/>
      <c r="C11" s="67" t="s">
        <v>160</v>
      </c>
      <c r="D11" s="68"/>
      <c r="E11" s="67" t="s">
        <v>158</v>
      </c>
      <c r="F11" s="70">
        <v>66.4</v>
      </c>
      <c r="G11" s="69">
        <f>IF(F11&gt;0,(INT(POWER(81.86-F11,1.81)*1.53775)),"")</f>
        <v>218</v>
      </c>
      <c r="H11" s="123" t="s">
        <v>53</v>
      </c>
    </row>
    <row r="12" spans="1:7" s="62" customFormat="1" ht="13.5" customHeight="1">
      <c r="A12" s="66" t="str">
        <f>IF(F12&gt;0,(ROW()-3)&amp;".","")</f>
        <v>9.</v>
      </c>
      <c r="B12" s="113"/>
      <c r="C12" s="67" t="s">
        <v>172</v>
      </c>
      <c r="D12" s="68"/>
      <c r="E12" s="67" t="s">
        <v>125</v>
      </c>
      <c r="F12" s="70">
        <v>76</v>
      </c>
      <c r="G12" s="69">
        <f>IF(F12&gt;0,(INT(POWER(81.86-F12,1.81)*1.53775)),"")</f>
        <v>37</v>
      </c>
    </row>
    <row r="13" spans="1:7" s="62" customFormat="1" ht="13.5" customHeight="1">
      <c r="A13" s="66">
        <f>IF(F13&gt;0,(ROW()-3)&amp;".","")</f>
      </c>
      <c r="B13" s="113"/>
      <c r="C13" s="67"/>
      <c r="D13" s="68"/>
      <c r="E13" s="67"/>
      <c r="F13" s="70"/>
      <c r="G13" s="69">
        <f>IF(F13&gt;0,(INT(POWER(81.86-F13,1.81)*1.53775)),"")</f>
      </c>
    </row>
    <row r="14" spans="1:7" s="62" customFormat="1" ht="13.5" customHeight="1">
      <c r="A14" s="66">
        <f>IF(F14&gt;0,(ROW()-3)&amp;".","")</f>
      </c>
      <c r="C14" s="144"/>
      <c r="D14" s="144"/>
      <c r="E14" s="144"/>
      <c r="G14" s="69">
        <f>IF(F14&gt;0,(INT(POWER(81.86-F14,1.81)*1.53775)),"")</f>
      </c>
    </row>
    <row r="15" spans="1:7" s="62" customFormat="1" ht="13.5" customHeight="1">
      <c r="A15" s="66">
        <f>IF(F15&gt;0,(ROW()-3)&amp;".","")</f>
      </c>
      <c r="G15" s="69">
        <f>IF(F15&gt;0,(INT(POWER(81.86-F15,1.81)*1.53775)),"")</f>
      </c>
    </row>
    <row r="16" spans="1:7" s="62" customFormat="1" ht="13.5" customHeight="1">
      <c r="A16" s="66">
        <f>IF(F16&gt;0,(ROW()-3)&amp;".","")</f>
      </c>
      <c r="B16" s="113"/>
      <c r="C16" s="67"/>
      <c r="D16" s="67"/>
      <c r="E16" s="67"/>
      <c r="F16" s="70"/>
      <c r="G16" s="69">
        <f>IF(F16&gt;0,(INT(POWER(81.86-F16,1.81)*1.53775)),"")</f>
      </c>
    </row>
    <row r="17" spans="1:7" s="62" customFormat="1" ht="13.5" customHeight="1">
      <c r="A17" s="66">
        <f>IF(F17&gt;0,(ROW()-3)&amp;".","")</f>
      </c>
      <c r="B17" s="113"/>
      <c r="C17" s="67"/>
      <c r="D17" s="67"/>
      <c r="E17" s="67"/>
      <c r="F17" s="70"/>
      <c r="G17" s="69">
        <f>IF(F17&gt;0,(INT(POWER(81.86-F17,1.81)*1.53775)),"")</f>
      </c>
    </row>
    <row r="18" spans="1:7" s="62" customFormat="1" ht="13.5" customHeight="1">
      <c r="A18" s="66">
        <f>IF(F18&gt;0,(ROW()-3)&amp;".","")</f>
      </c>
      <c r="B18" s="113"/>
      <c r="C18" s="67"/>
      <c r="D18" s="67"/>
      <c r="E18" s="67"/>
      <c r="F18" s="70"/>
      <c r="G18" s="69">
        <f>IF(F18&gt;0,(INT(POWER(81.86-F18,1.81)*1.53775)),"")</f>
      </c>
    </row>
    <row r="19" spans="1:7" s="62" customFormat="1" ht="13.5" customHeight="1">
      <c r="A19" s="66">
        <f>IF(F19&gt;0,(ROW()-3)&amp;".","")</f>
      </c>
      <c r="B19" s="113"/>
      <c r="C19" s="67"/>
      <c r="D19" s="67"/>
      <c r="E19" s="67"/>
      <c r="F19" s="70"/>
      <c r="G19" s="69">
        <f>IF(F19&gt;0,(INT(POWER(81.86-F19,1.81)*1.53775)),"")</f>
      </c>
    </row>
    <row r="20" spans="1:7" s="62" customFormat="1" ht="13.5" customHeight="1">
      <c r="A20" s="66">
        <f>IF(F20&gt;0,(ROW()-3)&amp;".","")</f>
      </c>
      <c r="B20" s="113"/>
      <c r="C20" s="67"/>
      <c r="D20" s="67"/>
      <c r="E20" s="67"/>
      <c r="F20" s="70"/>
      <c r="G20" s="69">
        <f>IF(F20&gt;0,(INT(POWER(81.86-F20,1.81)*1.53775)),"")</f>
      </c>
    </row>
    <row r="21" spans="1:7" s="62" customFormat="1" ht="13.5" customHeight="1">
      <c r="A21" s="66">
        <f>IF(F21&gt;0,(ROW()-3)&amp;".","")</f>
      </c>
      <c r="B21" s="113"/>
      <c r="C21" s="67"/>
      <c r="D21" s="67"/>
      <c r="E21" s="67"/>
      <c r="F21" s="70"/>
      <c r="G21" s="69">
        <f>IF(F21&gt;0,(INT(POWER(81.86-F21,1.81)*1.53775)),"")</f>
      </c>
    </row>
    <row r="22" spans="1:7" s="62" customFormat="1" ht="13.5" customHeight="1">
      <c r="A22" s="66">
        <f>IF(F22&gt;0,(ROW()-3)&amp;".","")</f>
      </c>
      <c r="B22" s="113"/>
      <c r="C22" s="67" t="s">
        <v>132</v>
      </c>
      <c r="D22" s="67"/>
      <c r="E22" s="67"/>
      <c r="F22" s="70"/>
      <c r="G22" s="69">
        <f>IF(F22&gt;0,(INT(POWER(81.86-F22,1.81)*1.53775)),"")</f>
      </c>
    </row>
    <row r="23" spans="1:7" s="62" customFormat="1" ht="13.5" customHeight="1">
      <c r="A23" s="66">
        <f>IF(F23&gt;0,(ROW()-3)&amp;".","")</f>
      </c>
      <c r="B23" s="113"/>
      <c r="C23" s="67"/>
      <c r="D23" s="67"/>
      <c r="E23" s="67"/>
      <c r="F23" s="70"/>
      <c r="G23" s="69">
        <f>IF(F23&gt;0,(INT(POWER(81.86-F23,1.81)*1.53775)),"")</f>
      </c>
    </row>
    <row r="24" spans="1:7" s="62" customFormat="1" ht="13.5" customHeight="1">
      <c r="A24" s="66">
        <f>IF(F24&gt;0,(ROW()-3)&amp;".","")</f>
      </c>
      <c r="B24" s="113"/>
      <c r="C24" s="67"/>
      <c r="D24" s="67"/>
      <c r="E24" s="67"/>
      <c r="F24" s="70"/>
      <c r="G24" s="69">
        <f>IF(F24&gt;0,(INT(POWER(81.86-F24,1.81)*1.53775)),"")</f>
      </c>
    </row>
    <row r="25" spans="1:7" s="62" customFormat="1" ht="13.5" customHeight="1">
      <c r="A25" s="66">
        <f>IF(F25&gt;0,(ROW()-3)&amp;".","")</f>
      </c>
      <c r="B25" s="113"/>
      <c r="C25" s="67"/>
      <c r="D25" s="67"/>
      <c r="E25" s="67"/>
      <c r="F25" s="70"/>
      <c r="G25" s="69">
        <f>IF(F25&gt;0,(INT(POWER(81.86-F25,1.81)*1.53775)),"")</f>
      </c>
    </row>
    <row r="26" spans="1:7" s="62" customFormat="1" ht="13.5" customHeight="1">
      <c r="A26" s="66">
        <f>IF(F26&gt;0,(ROW()-3)&amp;".","")</f>
      </c>
      <c r="B26" s="113"/>
      <c r="C26" s="67"/>
      <c r="D26" s="67"/>
      <c r="E26" s="67"/>
      <c r="F26" s="70"/>
      <c r="G26" s="69">
        <f>IF(F26&gt;0,(INT(POWER(81.86-F26,1.81)*1.53775)),"")</f>
      </c>
    </row>
    <row r="27" spans="1:7" s="62" customFormat="1" ht="13.5" customHeight="1">
      <c r="A27" s="66">
        <f>IF(F27&gt;0,(ROW()-3)&amp;".","")</f>
      </c>
      <c r="B27" s="113"/>
      <c r="C27" s="67"/>
      <c r="D27" s="67"/>
      <c r="E27" s="67"/>
      <c r="F27" s="70"/>
      <c r="G27" s="69">
        <f>IF(F27&gt;0,(INT(POWER(81.86-F27,1.81)*1.53775)),"")</f>
      </c>
    </row>
    <row r="28" spans="1:7" s="62" customFormat="1" ht="13.5" customHeight="1">
      <c r="A28" s="66">
        <f>IF(F28&gt;0,(ROW()-3)&amp;".","")</f>
      </c>
      <c r="B28" s="113"/>
      <c r="C28" s="67"/>
      <c r="D28" s="67"/>
      <c r="E28" s="67"/>
      <c r="F28" s="70"/>
      <c r="G28" s="69">
        <f>IF(F28&gt;0,(INT(POWER(81.86-F28,1.81)*1.53775)),"")</f>
      </c>
    </row>
    <row r="29" spans="1:7" s="62" customFormat="1" ht="13.5" customHeight="1">
      <c r="A29" s="66">
        <f>IF(F29&gt;0,(ROW()-3)&amp;".","")</f>
      </c>
      <c r="B29" s="113"/>
      <c r="C29" s="67"/>
      <c r="D29" s="67"/>
      <c r="E29" s="67"/>
      <c r="F29" s="70"/>
      <c r="G29" s="69">
        <f>IF(F29&gt;0,(INT(POWER(81.86-F29,1.81)*1.53775)),"")</f>
      </c>
    </row>
    <row r="30" spans="1:7" s="62" customFormat="1" ht="13.5" customHeight="1">
      <c r="A30" s="66">
        <f>IF(F30&gt;0,(ROW()-3)&amp;".","")</f>
      </c>
      <c r="B30" s="113"/>
      <c r="F30" s="70"/>
      <c r="G30" s="69">
        <f>IF(F30&gt;0,(INT(POWER(81.86-F30,1.81)*1.53775)),"")</f>
      </c>
    </row>
    <row r="31" spans="1:7" s="62" customFormat="1" ht="13.5" customHeight="1">
      <c r="A31" s="66">
        <f>IF(F31&gt;0,(ROW()-3)&amp;".","")</f>
      </c>
      <c r="B31" s="113"/>
      <c r="F31" s="70"/>
      <c r="G31" s="69">
        <f>IF(F31&gt;0,(INT(POWER(81.86-F31,1.81)*1.53775)),"")</f>
      </c>
    </row>
    <row r="32" spans="1:7" s="62" customFormat="1" ht="13.5" customHeight="1">
      <c r="A32" s="66">
        <f>IF(F32&gt;0,(ROW()-3)&amp;".","")</f>
      </c>
      <c r="B32" s="113"/>
      <c r="F32" s="70"/>
      <c r="G32" s="69">
        <f>IF(F32&gt;0,(INT(POWER(81.86-F32,1.81)*1.53775)),"")</f>
      </c>
    </row>
    <row r="33" spans="1:7" s="62" customFormat="1" ht="13.5" customHeight="1">
      <c r="A33" s="66">
        <f>IF(F33&gt;0,(ROW()-3)&amp;".","")</f>
      </c>
      <c r="B33" s="113"/>
      <c r="C33" s="67"/>
      <c r="D33" s="68"/>
      <c r="E33" s="67"/>
      <c r="F33" s="70"/>
      <c r="G33" s="69">
        <f>IF(F33&gt;0,(INT(POWER(81.86-F33,1.81)*1.53775)),"")</f>
      </c>
    </row>
    <row r="34" spans="1:7" s="62" customFormat="1" ht="13.5" customHeight="1">
      <c r="A34" s="71">
        <f>IF(F34&gt;0,(ROW()-3)&amp;".","")</f>
      </c>
      <c r="B34" s="114"/>
      <c r="C34" s="67"/>
      <c r="D34" s="68"/>
      <c r="E34" s="67"/>
      <c r="F34" s="82"/>
      <c r="G34" s="74">
        <f>IF(F34&gt;0,(INT(POWER(81.86-F34,1.81)*1.53775)),"")</f>
      </c>
    </row>
    <row r="35" spans="1:7" s="62" customFormat="1" ht="13.5" customHeight="1">
      <c r="A35" s="66">
        <f>IF(F35&gt;0,(ROW()-3)&amp;".","")</f>
      </c>
      <c r="B35" s="113"/>
      <c r="C35" s="67"/>
      <c r="D35" s="68"/>
      <c r="E35" s="67"/>
      <c r="F35" s="70"/>
      <c r="G35" s="69">
        <f>IF(F35&gt;0,(INT(POWER(81.86-F35,1.81)*1.53775)),"")</f>
      </c>
    </row>
    <row r="36" spans="1:7" s="62" customFormat="1" ht="13.5" customHeight="1">
      <c r="A36" s="66">
        <f>IF(F36&gt;0,(ROW()-3)&amp;".","")</f>
      </c>
      <c r="B36" s="113"/>
      <c r="C36" s="67"/>
      <c r="D36" s="68"/>
      <c r="E36" s="67"/>
      <c r="F36" s="70"/>
      <c r="G36" s="69">
        <f>IF(F36&gt;0,(INT(POWER(81.86-F36,1.81)*1.53775)),"")</f>
      </c>
    </row>
    <row r="37" spans="1:7" s="62" customFormat="1" ht="13.5" customHeight="1">
      <c r="A37" s="66">
        <f>IF(F37&gt;0,(ROW()-3)&amp;".","")</f>
      </c>
      <c r="B37" s="113"/>
      <c r="C37" s="67"/>
      <c r="D37" s="68"/>
      <c r="E37" s="67"/>
      <c r="F37" s="70"/>
      <c r="G37" s="69">
        <f>IF(F37&gt;0,(INT(POWER(81.86-F37,1.81)*1.53775)),"")</f>
      </c>
    </row>
    <row r="38" spans="1:7" s="62" customFormat="1" ht="13.5" customHeight="1">
      <c r="A38" s="66">
        <f>IF(F38&gt;0,(ROW()-3)&amp;".","")</f>
      </c>
      <c r="B38" s="113"/>
      <c r="C38" s="67"/>
      <c r="D38" s="68"/>
      <c r="E38" s="67"/>
      <c r="F38" s="70"/>
      <c r="G38" s="69">
        <f>IF(F38&gt;0,(INT(POWER(81.86-F38,1.81)*1.53775)),"")</f>
      </c>
    </row>
    <row r="39" spans="1:7" s="62" customFormat="1" ht="13.5" customHeight="1">
      <c r="A39" s="66">
        <f>IF(F39&gt;0,(ROW()-3)&amp;".","")</f>
      </c>
      <c r="B39" s="113"/>
      <c r="C39" s="67"/>
      <c r="D39" s="68"/>
      <c r="E39" s="67"/>
      <c r="F39" s="70"/>
      <c r="G39" s="69">
        <f>IF(F39&gt;0,(INT(POWER(81.86-F39,1.81)*1.53775)),"")</f>
      </c>
    </row>
    <row r="40" spans="1:7" s="62" customFormat="1" ht="13.5" customHeight="1">
      <c r="A40" s="66">
        <f>IF(F40&gt;0,(ROW()-3)&amp;".","")</f>
      </c>
      <c r="B40" s="113"/>
      <c r="C40" s="67"/>
      <c r="D40" s="68"/>
      <c r="E40" s="67"/>
      <c r="F40" s="70"/>
      <c r="G40" s="69">
        <f>IF(F40&gt;0,(INT(POWER(81.86-F40,1.81)*1.53775)),"")</f>
      </c>
    </row>
    <row r="41" spans="1:7" s="62" customFormat="1" ht="13.5" customHeight="1">
      <c r="A41" s="66">
        <f>IF(F41&gt;0,(ROW()-3)&amp;".","")</f>
      </c>
      <c r="B41" s="113"/>
      <c r="C41" s="67"/>
      <c r="D41" s="68"/>
      <c r="E41" s="67"/>
      <c r="F41" s="70"/>
      <c r="G41" s="69">
        <f>IF(F41&gt;0,(INT(POWER(81.86-F41,1.81)*1.53775)),"")</f>
      </c>
    </row>
    <row r="42" spans="1:7" s="62" customFormat="1" ht="13.5" customHeight="1">
      <c r="A42" s="66">
        <f>IF(F42&gt;0,(ROW()-3)&amp;".","")</f>
      </c>
      <c r="B42" s="113"/>
      <c r="C42" s="67"/>
      <c r="D42" s="68"/>
      <c r="E42" s="67"/>
      <c r="F42" s="70"/>
      <c r="G42" s="69">
        <f>IF(F42&gt;0,(INT(POWER(81.86-F42,1.81)*1.53775)),"")</f>
      </c>
    </row>
    <row r="43" spans="1:7" s="62" customFormat="1" ht="13.5" customHeight="1">
      <c r="A43" s="66">
        <f>IF(F43&gt;0,(ROW()-3)&amp;".","")</f>
      </c>
      <c r="B43" s="113"/>
      <c r="C43" s="67"/>
      <c r="D43" s="68"/>
      <c r="E43" s="67"/>
      <c r="F43" s="70"/>
      <c r="G43" s="69">
        <f>IF(F43&gt;0,(INT(POWER(81.86-F43,1.81)*1.53775)),"")</f>
      </c>
    </row>
    <row r="44" spans="1:7" s="62" customFormat="1" ht="13.5" customHeight="1">
      <c r="A44" s="66">
        <f>IF(F44&gt;0,(ROW()-3)&amp;".","")</f>
      </c>
      <c r="B44" s="113"/>
      <c r="C44" s="67"/>
      <c r="D44" s="68"/>
      <c r="E44" s="67"/>
      <c r="F44" s="70"/>
      <c r="G44" s="69">
        <f>IF(F44&gt;0,(INT(POWER(81.86-F44,1.81)*1.53775)),"")</f>
      </c>
    </row>
    <row r="45" spans="1:7" s="62" customFormat="1" ht="13.5" customHeight="1">
      <c r="A45" s="66">
        <f>IF(F45&gt;0,(ROW()-3)&amp;".","")</f>
      </c>
      <c r="B45" s="113"/>
      <c r="C45" s="67"/>
      <c r="D45" s="68"/>
      <c r="E45" s="67"/>
      <c r="F45" s="70"/>
      <c r="G45" s="69">
        <f>IF(F45&gt;0,(INT(POWER(81.86-F45,1.81)*1.53775)),"")</f>
      </c>
    </row>
    <row r="46" spans="1:7" s="62" customFormat="1" ht="13.5" customHeight="1">
      <c r="A46" s="66">
        <f>IF(F46&gt;0,(ROW()-3)&amp;".","")</f>
      </c>
      <c r="B46" s="113"/>
      <c r="C46" s="67"/>
      <c r="D46" s="68"/>
      <c r="E46" s="67"/>
      <c r="F46" s="70"/>
      <c r="G46" s="69">
        <f>IF(F46&gt;0,(INT(POWER(81.86-F46,1.81)*1.53775)),"")</f>
      </c>
    </row>
    <row r="47" spans="1:7" s="62" customFormat="1" ht="13.5" customHeight="1">
      <c r="A47" s="66">
        <f>IF(F47&gt;0,(ROW()-3)&amp;".","")</f>
      </c>
      <c r="B47" s="113"/>
      <c r="C47" s="67"/>
      <c r="D47" s="68"/>
      <c r="E47" s="67"/>
      <c r="F47" s="70"/>
      <c r="G47" s="69">
        <f>IF(F47&gt;0,(INT(POWER(81.86-F47,1.81)*1.53775)),"")</f>
      </c>
    </row>
    <row r="48" spans="1:7" s="62" customFormat="1" ht="13.5" customHeight="1">
      <c r="A48" s="66">
        <f>IF(F48&gt;0,(ROW()-3)&amp;".","")</f>
      </c>
      <c r="B48" s="113"/>
      <c r="C48" s="67"/>
      <c r="D48" s="68"/>
      <c r="E48" s="67"/>
      <c r="F48" s="70"/>
      <c r="G48" s="69">
        <f>IF(F48&gt;0,(INT(POWER(81.86-F48,1.81)*1.53775)),"")</f>
      </c>
    </row>
    <row r="49" spans="1:7" s="62" customFormat="1" ht="13.5" customHeight="1">
      <c r="A49" s="71">
        <f>IF(F49&gt;0,(ROW()-3)&amp;".","")</f>
      </c>
      <c r="B49" s="114"/>
      <c r="C49" s="72"/>
      <c r="D49" s="73"/>
      <c r="E49" s="72"/>
      <c r="F49" s="82"/>
      <c r="G49" s="74">
        <f>IF(F49&gt;0,(INT(POWER(81.86-F49,1.81)*1.53775)),"")</f>
      </c>
    </row>
    <row r="50" spans="1:7" s="62" customFormat="1" ht="13.5" customHeight="1">
      <c r="A50" s="66">
        <f>IF(F50&gt;0,(ROW()-3)&amp;".","")</f>
      </c>
      <c r="B50" s="113"/>
      <c r="C50" s="67"/>
      <c r="D50" s="68"/>
      <c r="E50" s="67"/>
      <c r="F50" s="70"/>
      <c r="G50" s="69">
        <f>IF(F50&gt;0,(INT(POWER(81.86-F50,1.81)*1.53775)),"")</f>
      </c>
    </row>
    <row r="51" spans="1:7" s="62" customFormat="1" ht="13.5" customHeight="1" thickBot="1">
      <c r="A51" s="75">
        <f>IF(F51&gt;0,(ROW()-3)&amp;".","")</f>
      </c>
      <c r="B51" s="118"/>
      <c r="C51" s="76"/>
      <c r="D51" s="77"/>
      <c r="E51" s="76"/>
      <c r="F51" s="88"/>
      <c r="G51" s="78">
        <f>IF(F51&gt;0,(INT(POWER(81.86-F51,1.81)*1.53775)),"")</f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2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47" customWidth="1"/>
    <col min="5" max="5" width="26.375" style="0" customWidth="1"/>
    <col min="6" max="6" width="4.125" style="47" customWidth="1"/>
    <col min="7" max="7" width="1.00390625" style="47" customWidth="1"/>
    <col min="8" max="8" width="5.125" style="100" customWidth="1"/>
    <col min="9" max="9" width="9.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36</v>
      </c>
      <c r="B2" s="54"/>
      <c r="C2" s="55"/>
      <c r="D2" s="64"/>
      <c r="E2" s="56"/>
      <c r="F2" s="57"/>
      <c r="G2" s="57"/>
      <c r="H2" s="98"/>
      <c r="I2" s="58" t="s">
        <v>42</v>
      </c>
    </row>
    <row r="3" spans="1:9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99"/>
      <c r="I3" s="61" t="s">
        <v>32</v>
      </c>
    </row>
    <row r="4" spans="1:14" s="67" customFormat="1" ht="13.5" customHeight="1">
      <c r="A4" s="66" t="str">
        <f aca="true" t="shared" si="0" ref="A4:A20">IF(F4&gt;0,(ROW()-3)&amp;".","")</f>
        <v>1.</v>
      </c>
      <c r="B4" s="113"/>
      <c r="C4" s="67" t="s">
        <v>129</v>
      </c>
      <c r="E4" s="67" t="s">
        <v>139</v>
      </c>
      <c r="F4" s="68">
        <v>4</v>
      </c>
      <c r="G4" s="84" t="str">
        <f aca="true" t="shared" si="1" ref="G4:G21">IF(H4=0,"",":")</f>
        <v>:</v>
      </c>
      <c r="H4" s="101">
        <v>58.7</v>
      </c>
      <c r="I4" s="115">
        <f aca="true" t="shared" si="2" ref="I4:I21">IF(H4&lt;&gt;"",(INT(POWER(480-(F4*60+H4),1.85)*0.03768)),"")</f>
        <v>567</v>
      </c>
      <c r="J4" s="120" t="s">
        <v>54</v>
      </c>
      <c r="K4" s="121"/>
      <c r="L4" s="121"/>
      <c r="M4" s="121"/>
      <c r="N4" s="121"/>
    </row>
    <row r="5" spans="1:14" s="67" customFormat="1" ht="13.5" customHeight="1">
      <c r="A5" s="66" t="str">
        <f t="shared" si="0"/>
        <v>2.</v>
      </c>
      <c r="B5" s="113"/>
      <c r="C5" s="67" t="s">
        <v>141</v>
      </c>
      <c r="E5" s="67" t="s">
        <v>139</v>
      </c>
      <c r="F5" s="68">
        <v>4</v>
      </c>
      <c r="G5" s="84" t="str">
        <f t="shared" si="1"/>
        <v>:</v>
      </c>
      <c r="H5" s="101">
        <v>40.8</v>
      </c>
      <c r="I5" s="115">
        <f t="shared" si="2"/>
        <v>675</v>
      </c>
      <c r="J5" s="121" t="s">
        <v>51</v>
      </c>
      <c r="K5" s="121"/>
      <c r="L5" s="121"/>
      <c r="M5" s="121"/>
      <c r="N5" s="121"/>
    </row>
    <row r="6" spans="1:14" s="67" customFormat="1" ht="13.5" customHeight="1">
      <c r="A6" s="66" t="str">
        <f t="shared" si="0"/>
        <v>3.</v>
      </c>
      <c r="B6" s="113"/>
      <c r="C6" s="67" t="s">
        <v>142</v>
      </c>
      <c r="E6" s="67" t="s">
        <v>139</v>
      </c>
      <c r="F6" s="68">
        <v>5</v>
      </c>
      <c r="G6" s="84" t="str">
        <f t="shared" si="1"/>
        <v>:</v>
      </c>
      <c r="H6" s="101">
        <v>8.5</v>
      </c>
      <c r="I6" s="115">
        <f t="shared" si="2"/>
        <v>512</v>
      </c>
      <c r="J6" s="89" t="s">
        <v>49</v>
      </c>
      <c r="K6" s="89"/>
      <c r="L6" s="89"/>
      <c r="M6" s="89"/>
      <c r="N6" s="122"/>
    </row>
    <row r="7" spans="1:14" s="67" customFormat="1" ht="13.5" customHeight="1">
      <c r="A7" s="66" t="str">
        <f t="shared" si="0"/>
        <v>4.</v>
      </c>
      <c r="B7" s="113"/>
      <c r="C7" s="67" t="s">
        <v>135</v>
      </c>
      <c r="E7" s="67" t="s">
        <v>125</v>
      </c>
      <c r="F7" s="68">
        <v>5</v>
      </c>
      <c r="G7" s="84" t="str">
        <f t="shared" si="1"/>
        <v>:</v>
      </c>
      <c r="H7" s="101">
        <v>18.5</v>
      </c>
      <c r="I7" s="115">
        <f t="shared" si="2"/>
        <v>458</v>
      </c>
      <c r="J7" s="123" t="s">
        <v>52</v>
      </c>
      <c r="K7" s="123"/>
      <c r="L7" s="123"/>
      <c r="M7" s="123"/>
      <c r="N7" s="122"/>
    </row>
    <row r="8" spans="1:14" s="67" customFormat="1" ht="13.5" customHeight="1">
      <c r="A8" s="66" t="str">
        <f t="shared" si="0"/>
        <v>5.</v>
      </c>
      <c r="B8" s="113"/>
      <c r="C8" s="67" t="s">
        <v>147</v>
      </c>
      <c r="E8" s="67" t="s">
        <v>125</v>
      </c>
      <c r="F8" s="68">
        <v>5</v>
      </c>
      <c r="G8" s="84" t="str">
        <f t="shared" si="1"/>
        <v>:</v>
      </c>
      <c r="H8" s="101">
        <v>36.3</v>
      </c>
      <c r="I8" s="115">
        <f t="shared" si="2"/>
        <v>369</v>
      </c>
      <c r="J8" s="89" t="s">
        <v>35</v>
      </c>
      <c r="K8" s="89"/>
      <c r="L8" s="89"/>
      <c r="M8" s="89"/>
      <c r="N8" s="122"/>
    </row>
    <row r="9" spans="1:9" s="67" customFormat="1" ht="13.5" customHeight="1">
      <c r="A9" s="66" t="str">
        <f t="shared" si="0"/>
        <v>6.</v>
      </c>
      <c r="B9" s="113"/>
      <c r="C9" s="67" t="s">
        <v>153</v>
      </c>
      <c r="E9" s="67" t="s">
        <v>131</v>
      </c>
      <c r="F9" s="68">
        <v>5</v>
      </c>
      <c r="G9" s="84" t="str">
        <f t="shared" si="1"/>
        <v>:</v>
      </c>
      <c r="H9" s="101">
        <v>16.1</v>
      </c>
      <c r="I9" s="115">
        <f t="shared" si="2"/>
        <v>471</v>
      </c>
    </row>
    <row r="10" spans="1:9" s="67" customFormat="1" ht="13.5" customHeight="1">
      <c r="A10" s="66" t="str">
        <f t="shared" si="0"/>
        <v>7.</v>
      </c>
      <c r="B10" s="113"/>
      <c r="C10" s="67" t="s">
        <v>154</v>
      </c>
      <c r="E10" s="67" t="s">
        <v>131</v>
      </c>
      <c r="F10" s="83">
        <v>5</v>
      </c>
      <c r="G10" s="84" t="str">
        <f t="shared" si="1"/>
        <v>:</v>
      </c>
      <c r="H10" s="85">
        <v>2.1</v>
      </c>
      <c r="I10" s="115">
        <f t="shared" si="2"/>
        <v>548</v>
      </c>
    </row>
    <row r="11" spans="1:9" s="67" customFormat="1" ht="13.5" customHeight="1">
      <c r="A11" s="66" t="str">
        <f t="shared" si="0"/>
        <v>8.</v>
      </c>
      <c r="B11" s="113"/>
      <c r="C11" s="67" t="s">
        <v>155</v>
      </c>
      <c r="E11" s="67" t="s">
        <v>131</v>
      </c>
      <c r="F11" s="68">
        <v>4</v>
      </c>
      <c r="G11" s="84" t="str">
        <f t="shared" si="1"/>
        <v>:</v>
      </c>
      <c r="H11" s="101">
        <v>56.8</v>
      </c>
      <c r="I11" s="115">
        <f t="shared" si="2"/>
        <v>578</v>
      </c>
    </row>
    <row r="12" spans="1:9" s="67" customFormat="1" ht="13.5" customHeight="1">
      <c r="A12" s="66" t="str">
        <f t="shared" si="0"/>
        <v>9.</v>
      </c>
      <c r="B12" s="113"/>
      <c r="C12" s="67" t="s">
        <v>123</v>
      </c>
      <c r="E12" s="67" t="s">
        <v>158</v>
      </c>
      <c r="F12" s="68">
        <v>5</v>
      </c>
      <c r="G12" s="84" t="str">
        <f t="shared" si="1"/>
        <v>:</v>
      </c>
      <c r="H12" s="101">
        <v>17.3</v>
      </c>
      <c r="I12" s="115">
        <f t="shared" si="2"/>
        <v>464</v>
      </c>
    </row>
    <row r="13" spans="1:9" s="67" customFormat="1" ht="13.5" customHeight="1">
      <c r="A13" s="66" t="str">
        <f t="shared" si="0"/>
        <v>10.</v>
      </c>
      <c r="B13" s="113"/>
      <c r="C13" s="67" t="s">
        <v>124</v>
      </c>
      <c r="E13" s="67" t="s">
        <v>158</v>
      </c>
      <c r="F13" s="68">
        <v>5</v>
      </c>
      <c r="G13" s="84" t="str">
        <f t="shared" si="1"/>
        <v>:</v>
      </c>
      <c r="H13" s="101">
        <v>47.4</v>
      </c>
      <c r="I13" s="115">
        <f t="shared" si="2"/>
        <v>318</v>
      </c>
    </row>
    <row r="14" spans="1:9" s="67" customFormat="1" ht="13.5" customHeight="1">
      <c r="A14" s="66" t="str">
        <f t="shared" si="0"/>
        <v>11.</v>
      </c>
      <c r="B14" s="113"/>
      <c r="C14" s="67" t="s">
        <v>161</v>
      </c>
      <c r="D14" s="68"/>
      <c r="E14" s="67" t="s">
        <v>158</v>
      </c>
      <c r="F14" s="68">
        <v>5</v>
      </c>
      <c r="G14" s="84" t="str">
        <f t="shared" si="1"/>
        <v>:</v>
      </c>
      <c r="H14" s="101">
        <v>43.4</v>
      </c>
      <c r="I14" s="115">
        <f t="shared" si="2"/>
        <v>336</v>
      </c>
    </row>
    <row r="15" spans="1:9" s="67" customFormat="1" ht="13.5" customHeight="1">
      <c r="A15" s="66"/>
      <c r="B15" s="113"/>
      <c r="C15" s="67" t="s">
        <v>167</v>
      </c>
      <c r="D15" s="68"/>
      <c r="E15" s="67" t="s">
        <v>127</v>
      </c>
      <c r="F15" s="68">
        <v>4</v>
      </c>
      <c r="G15" s="84"/>
      <c r="H15" s="101">
        <v>55.3</v>
      </c>
      <c r="I15" s="115">
        <f t="shared" si="2"/>
        <v>587</v>
      </c>
    </row>
    <row r="16" spans="1:9" s="67" customFormat="1" ht="13.5" customHeight="1">
      <c r="A16" s="66" t="str">
        <f t="shared" si="0"/>
        <v>13.</v>
      </c>
      <c r="B16" s="113"/>
      <c r="C16" s="67" t="s">
        <v>166</v>
      </c>
      <c r="E16" s="67" t="s">
        <v>127</v>
      </c>
      <c r="F16" s="68">
        <v>4</v>
      </c>
      <c r="G16" s="84" t="str">
        <f t="shared" si="1"/>
        <v>:</v>
      </c>
      <c r="H16" s="101">
        <v>56.4</v>
      </c>
      <c r="I16" s="115">
        <f t="shared" si="2"/>
        <v>581</v>
      </c>
    </row>
    <row r="17" spans="1:9" s="67" customFormat="1" ht="13.5" customHeight="1">
      <c r="A17" s="66">
        <f t="shared" si="0"/>
      </c>
      <c r="B17" s="113"/>
      <c r="C17" s="142"/>
      <c r="D17" s="142"/>
      <c r="E17" s="142"/>
      <c r="F17" s="68"/>
      <c r="G17" s="84">
        <f t="shared" si="1"/>
      </c>
      <c r="H17" s="101"/>
      <c r="I17" s="115">
        <f t="shared" si="2"/>
      </c>
    </row>
    <row r="18" spans="1:9" s="67" customFormat="1" ht="13.5" customHeight="1">
      <c r="A18" s="66">
        <f t="shared" si="0"/>
      </c>
      <c r="B18" s="113"/>
      <c r="F18" s="68"/>
      <c r="G18" s="84">
        <f t="shared" si="1"/>
      </c>
      <c r="H18" s="101"/>
      <c r="I18" s="115">
        <f t="shared" si="2"/>
      </c>
    </row>
    <row r="19" spans="1:9" s="67" customFormat="1" ht="13.5" customHeight="1">
      <c r="A19" s="66">
        <f t="shared" si="0"/>
      </c>
      <c r="B19" s="113"/>
      <c r="F19" s="68"/>
      <c r="G19" s="84">
        <f t="shared" si="1"/>
      </c>
      <c r="H19" s="101"/>
      <c r="I19" s="115">
        <f t="shared" si="2"/>
      </c>
    </row>
    <row r="20" spans="1:9" s="67" customFormat="1" ht="13.5" customHeight="1">
      <c r="A20" s="66">
        <f t="shared" si="0"/>
      </c>
      <c r="B20" s="113"/>
      <c r="D20" s="68"/>
      <c r="F20" s="68"/>
      <c r="G20" s="84">
        <f t="shared" si="1"/>
      </c>
      <c r="H20" s="101"/>
      <c r="I20" s="115">
        <f t="shared" si="2"/>
      </c>
    </row>
    <row r="21" spans="1:9" s="67" customFormat="1" ht="13.5" customHeight="1">
      <c r="A21" s="66">
        <f aca="true" t="shared" si="3" ref="A21:A35">IF(F21&gt;0,(ROW()-3)&amp;".","")</f>
      </c>
      <c r="B21" s="113"/>
      <c r="F21" s="68"/>
      <c r="G21" s="84">
        <f t="shared" si="1"/>
      </c>
      <c r="H21" s="101"/>
      <c r="I21" s="115">
        <f t="shared" si="2"/>
      </c>
    </row>
    <row r="22" spans="1:9" s="67" customFormat="1" ht="13.5" customHeight="1">
      <c r="A22" s="66">
        <f t="shared" si="3"/>
      </c>
      <c r="B22" s="113"/>
      <c r="F22" s="68"/>
      <c r="G22" s="84">
        <f aca="true" t="shared" si="4" ref="G22:G35">IF(H22=0,"",":")</f>
      </c>
      <c r="H22" s="101"/>
      <c r="I22" s="115">
        <f aca="true" t="shared" si="5" ref="I22:I35">IF(H22&lt;&gt;"",(INT(POWER(480-(F22*60+H22),1.85)*0.03768)),"")</f>
      </c>
    </row>
    <row r="23" spans="1:9" s="67" customFormat="1" ht="13.5" customHeight="1">
      <c r="A23" s="66">
        <f t="shared" si="3"/>
      </c>
      <c r="B23" s="113"/>
      <c r="F23" s="68"/>
      <c r="G23" s="84">
        <f t="shared" si="4"/>
      </c>
      <c r="H23" s="101"/>
      <c r="I23" s="115">
        <f t="shared" si="5"/>
      </c>
    </row>
    <row r="24" spans="1:9" s="67" customFormat="1" ht="13.5" customHeight="1">
      <c r="A24" s="66">
        <f t="shared" si="3"/>
      </c>
      <c r="B24" s="113"/>
      <c r="F24" s="68"/>
      <c r="G24" s="84">
        <f t="shared" si="4"/>
      </c>
      <c r="H24" s="101"/>
      <c r="I24" s="115">
        <f t="shared" si="5"/>
      </c>
    </row>
    <row r="25" spans="1:9" s="67" customFormat="1" ht="13.5" customHeight="1">
      <c r="A25" s="66">
        <f t="shared" si="3"/>
      </c>
      <c r="B25" s="113"/>
      <c r="F25" s="68"/>
      <c r="G25" s="84">
        <f t="shared" si="4"/>
      </c>
      <c r="H25" s="101"/>
      <c r="I25" s="115">
        <f t="shared" si="5"/>
      </c>
    </row>
    <row r="26" spans="1:9" s="67" customFormat="1" ht="13.5" customHeight="1">
      <c r="A26" s="66">
        <f t="shared" si="3"/>
      </c>
      <c r="B26" s="113"/>
      <c r="F26" s="68"/>
      <c r="G26" s="84">
        <f t="shared" si="4"/>
      </c>
      <c r="H26" s="101"/>
      <c r="I26" s="115">
        <f t="shared" si="5"/>
      </c>
    </row>
    <row r="27" spans="1:9" s="67" customFormat="1" ht="13.5" customHeight="1">
      <c r="A27" s="66">
        <f t="shared" si="3"/>
      </c>
      <c r="B27" s="113"/>
      <c r="F27" s="68"/>
      <c r="G27" s="84">
        <f t="shared" si="4"/>
      </c>
      <c r="H27" s="101"/>
      <c r="I27" s="115">
        <f t="shared" si="5"/>
      </c>
    </row>
    <row r="28" spans="1:9" s="67" customFormat="1" ht="13.5" customHeight="1">
      <c r="A28" s="66">
        <f t="shared" si="3"/>
      </c>
      <c r="B28" s="113"/>
      <c r="F28" s="68"/>
      <c r="G28" s="84">
        <f t="shared" si="4"/>
      </c>
      <c r="H28" s="101"/>
      <c r="I28" s="115">
        <f t="shared" si="5"/>
      </c>
    </row>
    <row r="29" spans="1:9" s="67" customFormat="1" ht="13.5" customHeight="1">
      <c r="A29" s="66">
        <f t="shared" si="3"/>
      </c>
      <c r="B29" s="113"/>
      <c r="F29" s="68"/>
      <c r="G29" s="84">
        <f t="shared" si="4"/>
      </c>
      <c r="H29" s="101"/>
      <c r="I29" s="115">
        <f t="shared" si="5"/>
      </c>
    </row>
    <row r="30" spans="1:9" s="67" customFormat="1" ht="13.5" customHeight="1">
      <c r="A30" s="66">
        <f t="shared" si="3"/>
      </c>
      <c r="B30" s="113"/>
      <c r="F30" s="68"/>
      <c r="G30" s="84">
        <f t="shared" si="4"/>
      </c>
      <c r="H30" s="101"/>
      <c r="I30" s="115">
        <f t="shared" si="5"/>
      </c>
    </row>
    <row r="31" spans="1:9" s="67" customFormat="1" ht="13.5" customHeight="1">
      <c r="A31" s="66">
        <f t="shared" si="3"/>
      </c>
      <c r="B31" s="113"/>
      <c r="F31" s="68"/>
      <c r="G31" s="84">
        <f t="shared" si="4"/>
      </c>
      <c r="H31" s="101"/>
      <c r="I31" s="115">
        <f t="shared" si="5"/>
      </c>
    </row>
    <row r="32" spans="1:9" s="67" customFormat="1" ht="13.5" customHeight="1">
      <c r="A32" s="66">
        <f t="shared" si="3"/>
      </c>
      <c r="B32" s="113"/>
      <c r="F32" s="68"/>
      <c r="G32" s="84">
        <f t="shared" si="4"/>
      </c>
      <c r="H32" s="101"/>
      <c r="I32" s="115">
        <f t="shared" si="5"/>
      </c>
    </row>
    <row r="33" spans="1:9" s="67" customFormat="1" ht="13.5" customHeight="1">
      <c r="A33" s="66">
        <f t="shared" si="3"/>
      </c>
      <c r="B33" s="113"/>
      <c r="F33" s="68"/>
      <c r="G33" s="84">
        <f t="shared" si="4"/>
      </c>
      <c r="H33" s="101"/>
      <c r="I33" s="115">
        <f t="shared" si="5"/>
      </c>
    </row>
    <row r="34" spans="1:9" s="67" customFormat="1" ht="13.5" customHeight="1">
      <c r="A34" s="66">
        <f t="shared" si="3"/>
      </c>
      <c r="B34" s="113"/>
      <c r="F34" s="68"/>
      <c r="G34" s="84">
        <f t="shared" si="4"/>
      </c>
      <c r="H34" s="101"/>
      <c r="I34" s="115">
        <f t="shared" si="5"/>
      </c>
    </row>
    <row r="35" spans="1:9" s="67" customFormat="1" ht="13.5" customHeight="1">
      <c r="A35" s="71">
        <f t="shared" si="3"/>
      </c>
      <c r="B35" s="114"/>
      <c r="F35" s="73"/>
      <c r="G35" s="86">
        <f t="shared" si="4"/>
      </c>
      <c r="H35" s="102"/>
      <c r="I35" s="116">
        <f t="shared" si="5"/>
      </c>
    </row>
    <row r="36" spans="1:9" s="67" customFormat="1" ht="13.5" customHeight="1">
      <c r="A36" s="66">
        <f aca="true" t="shared" si="6" ref="A36:A50">IF(F36&gt;0,(ROW()-3)&amp;".","")</f>
      </c>
      <c r="B36" s="113"/>
      <c r="F36" s="68"/>
      <c r="G36" s="84">
        <f aca="true" t="shared" si="7" ref="G36:G50">IF(H36=0,"",":")</f>
      </c>
      <c r="H36" s="101"/>
      <c r="I36" s="115">
        <f aca="true" t="shared" si="8" ref="I36:I50">IF(H36&lt;&gt;"",(INT(POWER(480-(F36*60+H36),1.85)*0.03768)),"")</f>
      </c>
    </row>
    <row r="37" spans="1:9" s="67" customFormat="1" ht="13.5" customHeight="1">
      <c r="A37" s="66">
        <f t="shared" si="6"/>
      </c>
      <c r="B37" s="113"/>
      <c r="F37" s="68"/>
      <c r="G37" s="84">
        <f t="shared" si="7"/>
      </c>
      <c r="H37" s="101"/>
      <c r="I37" s="115">
        <f t="shared" si="8"/>
      </c>
    </row>
    <row r="38" spans="1:9" s="67" customFormat="1" ht="13.5" customHeight="1">
      <c r="A38" s="66">
        <f t="shared" si="6"/>
      </c>
      <c r="B38" s="113"/>
      <c r="F38" s="68"/>
      <c r="G38" s="84">
        <f t="shared" si="7"/>
      </c>
      <c r="H38" s="101"/>
      <c r="I38" s="115">
        <f t="shared" si="8"/>
      </c>
    </row>
    <row r="39" spans="1:9" s="67" customFormat="1" ht="13.5" customHeight="1">
      <c r="A39" s="66">
        <f t="shared" si="6"/>
      </c>
      <c r="B39" s="113"/>
      <c r="F39" s="68"/>
      <c r="G39" s="84">
        <f t="shared" si="7"/>
      </c>
      <c r="H39" s="101"/>
      <c r="I39" s="115">
        <f t="shared" si="8"/>
      </c>
    </row>
    <row r="40" spans="1:9" s="67" customFormat="1" ht="13.5" customHeight="1">
      <c r="A40" s="66">
        <f t="shared" si="6"/>
      </c>
      <c r="B40" s="113"/>
      <c r="F40" s="68"/>
      <c r="G40" s="84">
        <f t="shared" si="7"/>
      </c>
      <c r="H40" s="101"/>
      <c r="I40" s="115">
        <f t="shared" si="8"/>
      </c>
    </row>
    <row r="41" spans="1:9" s="67" customFormat="1" ht="13.5" customHeight="1">
      <c r="A41" s="66">
        <f t="shared" si="6"/>
      </c>
      <c r="B41" s="113"/>
      <c r="F41" s="68"/>
      <c r="G41" s="84">
        <f t="shared" si="7"/>
      </c>
      <c r="H41" s="101"/>
      <c r="I41" s="115">
        <f t="shared" si="8"/>
      </c>
    </row>
    <row r="42" spans="1:9" s="67" customFormat="1" ht="13.5" customHeight="1">
      <c r="A42" s="66">
        <f t="shared" si="6"/>
      </c>
      <c r="B42" s="113"/>
      <c r="F42" s="68"/>
      <c r="G42" s="84">
        <f t="shared" si="7"/>
      </c>
      <c r="H42" s="101"/>
      <c r="I42" s="115">
        <f t="shared" si="8"/>
      </c>
    </row>
    <row r="43" spans="1:9" s="67" customFormat="1" ht="13.5" customHeight="1">
      <c r="A43" s="66">
        <f t="shared" si="6"/>
      </c>
      <c r="B43" s="113"/>
      <c r="F43" s="68"/>
      <c r="G43" s="84">
        <f t="shared" si="7"/>
      </c>
      <c r="H43" s="101"/>
      <c r="I43" s="115">
        <f t="shared" si="8"/>
      </c>
    </row>
    <row r="44" spans="1:9" s="67" customFormat="1" ht="13.5" customHeight="1">
      <c r="A44" s="66">
        <f t="shared" si="6"/>
      </c>
      <c r="B44" s="113"/>
      <c r="F44" s="68"/>
      <c r="G44" s="84">
        <f t="shared" si="7"/>
      </c>
      <c r="H44" s="101"/>
      <c r="I44" s="115">
        <f t="shared" si="8"/>
      </c>
    </row>
    <row r="45" spans="1:9" s="67" customFormat="1" ht="13.5" customHeight="1">
      <c r="A45" s="66">
        <f t="shared" si="6"/>
      </c>
      <c r="B45" s="113"/>
      <c r="F45" s="68"/>
      <c r="G45" s="84">
        <f t="shared" si="7"/>
      </c>
      <c r="H45" s="101"/>
      <c r="I45" s="115">
        <f t="shared" si="8"/>
      </c>
    </row>
    <row r="46" spans="1:9" s="67" customFormat="1" ht="13.5" customHeight="1">
      <c r="A46" s="66">
        <f t="shared" si="6"/>
      </c>
      <c r="B46" s="113"/>
      <c r="F46" s="68"/>
      <c r="G46" s="84">
        <f t="shared" si="7"/>
      </c>
      <c r="H46" s="101"/>
      <c r="I46" s="115">
        <f t="shared" si="8"/>
      </c>
    </row>
    <row r="47" spans="1:9" s="67" customFormat="1" ht="13.5" customHeight="1">
      <c r="A47" s="66">
        <f t="shared" si="6"/>
      </c>
      <c r="B47" s="113"/>
      <c r="F47" s="68"/>
      <c r="G47" s="84">
        <f t="shared" si="7"/>
      </c>
      <c r="H47" s="101"/>
      <c r="I47" s="115">
        <f t="shared" si="8"/>
      </c>
    </row>
    <row r="48" spans="1:9" s="67" customFormat="1" ht="13.5" customHeight="1">
      <c r="A48" s="66">
        <f t="shared" si="6"/>
      </c>
      <c r="B48" s="113"/>
      <c r="F48" s="68"/>
      <c r="G48" s="84">
        <f t="shared" si="7"/>
      </c>
      <c r="H48" s="101"/>
      <c r="I48" s="115">
        <f t="shared" si="8"/>
      </c>
    </row>
    <row r="49" spans="1:9" s="67" customFormat="1" ht="13.5" customHeight="1">
      <c r="A49" s="66">
        <f t="shared" si="6"/>
      </c>
      <c r="B49" s="113"/>
      <c r="F49" s="68"/>
      <c r="G49" s="84">
        <f t="shared" si="7"/>
      </c>
      <c r="H49" s="101"/>
      <c r="I49" s="115">
        <f t="shared" si="8"/>
      </c>
    </row>
    <row r="50" spans="1:9" s="67" customFormat="1" ht="13.5" customHeight="1">
      <c r="A50" s="71">
        <f t="shared" si="6"/>
      </c>
      <c r="B50" s="114"/>
      <c r="F50" s="73"/>
      <c r="G50" s="86">
        <f t="shared" si="7"/>
      </c>
      <c r="H50" s="102"/>
      <c r="I50" s="116">
        <f t="shared" si="8"/>
      </c>
    </row>
    <row r="51" spans="1:9" s="67" customFormat="1" ht="13.5" customHeight="1">
      <c r="A51" s="66">
        <f>IF(F51&gt;0,(ROW()-3)&amp;".","")</f>
      </c>
      <c r="B51" s="113"/>
      <c r="F51" s="68"/>
      <c r="G51" s="84">
        <f>IF(H51=0,"",":")</f>
      </c>
      <c r="H51" s="101"/>
      <c r="I51" s="115">
        <f>IF(H51&lt;&gt;"",(INT(POWER(480-(F51*60+H51),1.85)*0.03768)),"")</f>
      </c>
    </row>
    <row r="52" spans="1:9" s="67" customFormat="1" ht="13.5" customHeight="1" thickBot="1">
      <c r="A52" s="75" t="str">
        <f>IF(F52&gt;0,(ROW()-3)&amp;".","")</f>
        <v>49.</v>
      </c>
      <c r="B52" s="118"/>
      <c r="C52" s="76"/>
      <c r="D52" s="77"/>
      <c r="E52" s="76"/>
      <c r="F52" s="77">
        <v>4</v>
      </c>
      <c r="G52" s="87" t="str">
        <f>IF(H52=0,"",":")</f>
        <v>:</v>
      </c>
      <c r="H52" s="103">
        <v>55</v>
      </c>
      <c r="I52" s="119">
        <f>IF(H52&lt;&gt;"",(INT(POWER(480-(F52*60+H52),1.85)*0.03768)),"")</f>
        <v>589</v>
      </c>
    </row>
  </sheetData>
  <sheetProtection/>
  <dataValidations count="3">
    <dataValidation allowBlank="1" showInputMessage="1" showErrorMessage="1" prompt="Buňka obsahuje vzorec, NEPŘEPSAT!" sqref="I4:I52"/>
    <dataValidation allowBlank="1" showInputMessage="1" showErrorMessage="1" prompt="Buňka obsahuje vzorec. Nevyplňovat!" sqref="A4:A52"/>
    <dataValidation type="whole" operator="lessThanOrEqual" allowBlank="1" showInputMessage="1" showErrorMessage="1" prompt="Dvojtečka se udělá sama, až napíšeš sekundy" sqref="G4:G52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7" customWidth="1"/>
    <col min="5" max="5" width="26.375" style="0" customWidth="1"/>
    <col min="6" max="6" width="10.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41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2" customFormat="1" ht="13.5" customHeight="1">
      <c r="A4" s="66" t="str">
        <f>IF(F4&gt;0,(ROW()-3)&amp;".","")</f>
        <v>1.</v>
      </c>
      <c r="B4" s="113"/>
      <c r="C4" s="67" t="s">
        <v>137</v>
      </c>
      <c r="D4" s="67"/>
      <c r="E4" s="67" t="s">
        <v>131</v>
      </c>
      <c r="F4" s="68">
        <v>175</v>
      </c>
      <c r="G4" s="115">
        <f>IF(F4&gt;0,(INT(POWER(F4-75,1.42)*0.8465)),"")</f>
        <v>585</v>
      </c>
      <c r="H4" s="123" t="s">
        <v>53</v>
      </c>
      <c r="I4" s="121"/>
      <c r="J4" s="121"/>
      <c r="K4" s="121"/>
      <c r="L4" s="121"/>
    </row>
    <row r="5" spans="1:12" s="62" customFormat="1" ht="13.5" customHeight="1">
      <c r="A5" s="66" t="str">
        <f>IF(F5&gt;0,(ROW()-3)&amp;".","")</f>
        <v>2.</v>
      </c>
      <c r="B5" s="113"/>
      <c r="C5" s="67" t="s">
        <v>128</v>
      </c>
      <c r="D5" s="67"/>
      <c r="E5" s="67" t="s">
        <v>139</v>
      </c>
      <c r="F5" s="68">
        <v>170</v>
      </c>
      <c r="G5" s="115">
        <f>IF(F5&gt;0,(INT(POWER(F5-75,1.42)*0.8465)),"")</f>
        <v>544</v>
      </c>
      <c r="H5" s="120" t="s">
        <v>50</v>
      </c>
      <c r="I5" s="89"/>
      <c r="J5" s="89"/>
      <c r="K5" s="89"/>
      <c r="L5" s="122"/>
    </row>
    <row r="6" spans="1:12" s="62" customFormat="1" ht="13.5" customHeight="1">
      <c r="A6" s="66" t="str">
        <f>IF(F6&gt;0,(ROW()-3)&amp;".","")</f>
        <v>3.</v>
      </c>
      <c r="B6" s="113"/>
      <c r="C6" s="67" t="s">
        <v>144</v>
      </c>
      <c r="D6" s="67"/>
      <c r="E6" s="67" t="s">
        <v>139</v>
      </c>
      <c r="F6" s="68">
        <v>165</v>
      </c>
      <c r="G6" s="115">
        <f>IF(F6&gt;0,(INT(POWER(F6-75,1.42)*0.8465)),"")</f>
        <v>504</v>
      </c>
      <c r="H6" s="89" t="s">
        <v>46</v>
      </c>
      <c r="I6" s="123"/>
      <c r="J6" s="123"/>
      <c r="K6" s="123"/>
      <c r="L6" s="122"/>
    </row>
    <row r="7" spans="1:12" s="62" customFormat="1" ht="13.5" customHeight="1">
      <c r="A7" s="66" t="str">
        <f>IF(F7&gt;0,(ROW()-3)&amp;".","")</f>
        <v>4.</v>
      </c>
      <c r="B7" s="113"/>
      <c r="C7" s="67" t="s">
        <v>156</v>
      </c>
      <c r="D7" s="67"/>
      <c r="E7" s="67" t="s">
        <v>131</v>
      </c>
      <c r="F7" s="68">
        <v>150</v>
      </c>
      <c r="G7" s="115">
        <f>IF(F7&gt;0,(INT(POWER(F7-75,1.42)*0.8465)),"")</f>
        <v>389</v>
      </c>
      <c r="H7" s="89" t="s">
        <v>35</v>
      </c>
      <c r="I7" s="89"/>
      <c r="J7" s="89"/>
      <c r="K7" s="89"/>
      <c r="L7" s="122"/>
    </row>
    <row r="8" spans="1:7" s="62" customFormat="1" ht="13.5" customHeight="1">
      <c r="A8" s="66" t="str">
        <f>IF(F8&gt;0,(ROW()-3)&amp;".","")</f>
        <v>5.</v>
      </c>
      <c r="B8" s="113"/>
      <c r="C8" s="67" t="s">
        <v>124</v>
      </c>
      <c r="D8" s="67"/>
      <c r="E8" s="67" t="s">
        <v>158</v>
      </c>
      <c r="F8" s="68">
        <v>150</v>
      </c>
      <c r="G8" s="115">
        <f>IF(F8&gt;0,(INT(POWER(F8-75,1.42)*0.8465)),"")</f>
        <v>389</v>
      </c>
    </row>
    <row r="9" spans="1:7" s="62" customFormat="1" ht="13.5" customHeight="1">
      <c r="A9" s="66" t="str">
        <f>IF(F9&gt;0,(ROW()-3)&amp;".","")</f>
        <v>6.</v>
      </c>
      <c r="B9" s="113"/>
      <c r="C9" s="67" t="s">
        <v>165</v>
      </c>
      <c r="D9" s="67"/>
      <c r="E9" s="67" t="s">
        <v>127</v>
      </c>
      <c r="F9" s="68">
        <v>150</v>
      </c>
      <c r="G9" s="115">
        <f>IF(F9&gt;0,(INT(POWER(F9-75,1.42)*0.8465)),"")</f>
        <v>389</v>
      </c>
    </row>
    <row r="10" spans="1:8" s="62" customFormat="1" ht="13.5" customHeight="1">
      <c r="A10" s="66" t="str">
        <f>IF(F10&gt;0,(ROW()-3)&amp;".","")</f>
        <v>7.</v>
      </c>
      <c r="B10" s="113"/>
      <c r="C10" s="67" t="s">
        <v>143</v>
      </c>
      <c r="D10" s="67"/>
      <c r="E10" s="67" t="s">
        <v>139</v>
      </c>
      <c r="F10" s="68">
        <v>140</v>
      </c>
      <c r="G10" s="115">
        <f>IF(F10&gt;0,(INT(POWER(F10-75,1.42)*0.8465)),"")</f>
        <v>317</v>
      </c>
      <c r="H10" s="121" t="s">
        <v>51</v>
      </c>
    </row>
    <row r="11" spans="1:7" s="62" customFormat="1" ht="13.5" customHeight="1">
      <c r="A11" s="66" t="str">
        <f>IF(F11&gt;0,(ROW()-3)&amp;".","")</f>
        <v>8.</v>
      </c>
      <c r="B11" s="113"/>
      <c r="C11" s="67" t="s">
        <v>162</v>
      </c>
      <c r="D11" s="67"/>
      <c r="E11" s="67" t="s">
        <v>158</v>
      </c>
      <c r="F11" s="68">
        <v>130</v>
      </c>
      <c r="G11" s="115">
        <f>IF(F11&gt;0,(INT(POWER(F11-75,1.42)*0.8465)),"")</f>
        <v>250</v>
      </c>
    </row>
    <row r="12" spans="1:7" s="62" customFormat="1" ht="13.5" customHeight="1">
      <c r="A12" s="66" t="str">
        <f>IF(F12&gt;0,(ROW()-3)&amp;".","")</f>
        <v>9.</v>
      </c>
      <c r="B12" s="113"/>
      <c r="C12" s="67" t="s">
        <v>169</v>
      </c>
      <c r="D12" s="67"/>
      <c r="E12" s="67" t="s">
        <v>127</v>
      </c>
      <c r="F12" s="68">
        <v>130</v>
      </c>
      <c r="G12" s="115">
        <f>IF(F12&gt;0,(INT(POWER(F12-75,1.42)*0.8465)),"")</f>
        <v>250</v>
      </c>
    </row>
    <row r="13" spans="1:7" s="62" customFormat="1" ht="13.5" customHeight="1">
      <c r="A13" s="66">
        <f>IF(F13&gt;0,(ROW()-3)&amp;".","")</f>
      </c>
      <c r="B13" s="113"/>
      <c r="C13" s="142"/>
      <c r="D13" s="143"/>
      <c r="E13" s="142"/>
      <c r="F13" s="68"/>
      <c r="G13" s="115">
        <f>IF(F13&gt;0,(INT(POWER(F13-75,1.42)*0.8465)),"")</f>
      </c>
    </row>
    <row r="14" spans="1:7" s="62" customFormat="1" ht="13.5" customHeight="1">
      <c r="A14" s="66">
        <f>IF(F14&gt;0,(ROW()-3)&amp;".","")</f>
      </c>
      <c r="B14" s="113"/>
      <c r="C14" s="67"/>
      <c r="D14" s="68"/>
      <c r="E14" s="67"/>
      <c r="F14" s="68"/>
      <c r="G14" s="115">
        <f>IF(F14&gt;0,(INT(POWER(F14-75,1.42)*0.8465)),"")</f>
      </c>
    </row>
    <row r="15" spans="1:7" s="62" customFormat="1" ht="13.5" customHeight="1">
      <c r="A15" s="66">
        <f>IF(F15&gt;0,(ROW()-3)&amp;".","")</f>
      </c>
      <c r="B15" s="113"/>
      <c r="C15" s="67"/>
      <c r="D15" s="68"/>
      <c r="E15" s="67"/>
      <c r="F15" s="68"/>
      <c r="G15" s="115">
        <f>IF(F15&gt;0,(INT(POWER(F15-75,1.42)*0.8465)),"")</f>
      </c>
    </row>
    <row r="16" spans="1:7" s="62" customFormat="1" ht="13.5" customHeight="1">
      <c r="A16" s="66">
        <f>IF(F16&gt;0,(ROW()-3)&amp;".","")</f>
      </c>
      <c r="C16" s="67"/>
      <c r="D16" s="68"/>
      <c r="E16" s="67"/>
      <c r="F16" s="68"/>
      <c r="G16" s="115">
        <f>IF(F16&gt;0,(INT(POWER(F16-75,1.42)*0.8465)),"")</f>
      </c>
    </row>
    <row r="17" spans="1:7" s="62" customFormat="1" ht="13.5" customHeight="1">
      <c r="A17" s="66">
        <f>IF(F17&gt;0,(ROW()-3)&amp;".","")</f>
      </c>
      <c r="C17" s="67"/>
      <c r="D17" s="68"/>
      <c r="E17" s="67"/>
      <c r="F17" s="68"/>
      <c r="G17" s="115">
        <f>IF(F17&gt;0,(INT(POWER(F17-75,1.42)*0.8465)),"")</f>
      </c>
    </row>
    <row r="18" spans="1:7" s="62" customFormat="1" ht="13.5" customHeight="1">
      <c r="A18" s="66">
        <f>IF(F18&gt;0,(ROW()-3)&amp;".","")</f>
      </c>
      <c r="G18" s="115">
        <f>IF(F18&gt;0,(INT(POWER(F18-75,1.42)*0.8465)),"")</f>
      </c>
    </row>
    <row r="19" spans="1:7" s="62" customFormat="1" ht="13.5" customHeight="1">
      <c r="A19" s="66">
        <f>IF(F19&gt;0,(ROW()-3)&amp;".","")</f>
      </c>
      <c r="G19" s="115">
        <f>IF(F19&gt;0,(INT(POWER(F19-75,1.42)*0.8465)),"")</f>
      </c>
    </row>
    <row r="20" spans="1:7" s="62" customFormat="1" ht="13.5" customHeight="1">
      <c r="A20" s="66">
        <f>IF(F20&gt;0,(ROW()-3)&amp;".","")</f>
      </c>
      <c r="G20" s="115">
        <f>IF(F20&gt;0,(INT(POWER(F20-75,1.42)*0.8465)),"")</f>
      </c>
    </row>
    <row r="21" spans="1:7" s="62" customFormat="1" ht="13.5" customHeight="1">
      <c r="A21" s="66">
        <f>IF(F21&gt;0,(ROW()-3)&amp;".","")</f>
      </c>
      <c r="G21" s="115">
        <f>IF(F21&gt;0,(INT(POWER(F21-75,1.42)*0.8465)),"")</f>
      </c>
    </row>
    <row r="22" spans="1:7" s="62" customFormat="1" ht="13.5" customHeight="1">
      <c r="A22" s="66">
        <f>IF(F22&gt;0,(ROW()-3)&amp;".","")</f>
      </c>
      <c r="G22" s="115">
        <f>IF(F22&gt;0,(INT(POWER(F22-75,1.42)*0.8465)),"")</f>
      </c>
    </row>
    <row r="23" spans="1:7" s="62" customFormat="1" ht="13.5" customHeight="1">
      <c r="A23" s="66">
        <f>IF(F23&gt;0,(ROW()-3)&amp;".","")</f>
      </c>
      <c r="G23" s="115">
        <f>IF(F23&gt;0,(INT(POWER(F23-75,1.42)*0.8465)),"")</f>
      </c>
    </row>
    <row r="24" spans="1:7" s="62" customFormat="1" ht="13.5" customHeight="1">
      <c r="A24" s="66">
        <f>IF(F24&gt;0,(ROW()-3)&amp;".","")</f>
      </c>
      <c r="G24" s="115">
        <f>IF(F24&gt;0,(INT(POWER(F24-75,1.42)*0.8465)),"")</f>
      </c>
    </row>
    <row r="25" spans="1:7" s="62" customFormat="1" ht="13.5" customHeight="1">
      <c r="A25" s="66">
        <f>IF(F25&gt;0,(ROW()-3)&amp;".","")</f>
      </c>
      <c r="G25" s="115">
        <f>IF(F25&gt;0,(INT(POWER(F25-75,1.42)*0.8465)),"")</f>
      </c>
    </row>
    <row r="26" spans="1:7" s="62" customFormat="1" ht="13.5" customHeight="1">
      <c r="A26" s="66">
        <f>IF(F26&gt;0,(ROW()-3)&amp;".","")</f>
      </c>
      <c r="G26" s="115">
        <f>IF(F26&gt;0,(INT(POWER(F26-75,1.42)*0.8465)),"")</f>
      </c>
    </row>
    <row r="27" spans="1:7" s="62" customFormat="1" ht="13.5" customHeight="1">
      <c r="A27" s="66">
        <f>IF(F27&gt;0,(ROW()-3)&amp;".","")</f>
      </c>
      <c r="G27" s="115">
        <f>IF(F27&gt;0,(INT(POWER(F27-75,1.42)*0.8465)),"")</f>
      </c>
    </row>
    <row r="28" spans="1:7" s="62" customFormat="1" ht="13.5" customHeight="1">
      <c r="A28" s="66">
        <f>IF(F28&gt;0,(ROW()-3)&amp;".","")</f>
      </c>
      <c r="B28" s="113"/>
      <c r="C28" s="67"/>
      <c r="D28" s="67"/>
      <c r="E28" s="67"/>
      <c r="F28" s="68"/>
      <c r="G28" s="115">
        <f>IF(F28&gt;0,(INT(POWER(F28-75,1.42)*0.8465)),"")</f>
      </c>
    </row>
    <row r="29" spans="1:7" s="62" customFormat="1" ht="13.5" customHeight="1">
      <c r="A29" s="66">
        <f>IF(F29&gt;0,(ROW()-3)&amp;".","")</f>
      </c>
      <c r="B29" s="113"/>
      <c r="C29" s="67"/>
      <c r="D29" s="67"/>
      <c r="E29" s="67"/>
      <c r="F29" s="68"/>
      <c r="G29" s="115">
        <f>IF(F29&gt;0,(INT(POWER(F29-75,1.42)*0.8465)),"")</f>
      </c>
    </row>
    <row r="30" spans="1:7" s="62" customFormat="1" ht="13.5" customHeight="1">
      <c r="A30" s="66">
        <f>IF(F30&gt;0,(ROW()-3)&amp;".","")</f>
      </c>
      <c r="B30" s="113"/>
      <c r="C30" s="67"/>
      <c r="D30" s="67"/>
      <c r="E30" s="67"/>
      <c r="F30" s="68"/>
      <c r="G30" s="115">
        <f>IF(F30&gt;0,(INT(POWER(F30-75,1.42)*0.8465)),"")</f>
      </c>
    </row>
    <row r="31" spans="1:7" s="62" customFormat="1" ht="13.5" customHeight="1">
      <c r="A31" s="66">
        <f>IF(F31&gt;0,(ROW()-3)&amp;".","")</f>
      </c>
      <c r="B31" s="113"/>
      <c r="C31" s="67"/>
      <c r="D31" s="67"/>
      <c r="E31" s="67"/>
      <c r="F31" s="68"/>
      <c r="G31" s="115">
        <f>IF(F31&gt;0,(INT(POWER(F31-75,1.42)*0.8465)),"")</f>
      </c>
    </row>
    <row r="32" spans="1:7" s="62" customFormat="1" ht="13.5" customHeight="1">
      <c r="A32" s="66">
        <f>IF(F32&gt;0,(ROW()-3)&amp;".","")</f>
      </c>
      <c r="B32" s="113"/>
      <c r="C32" s="67"/>
      <c r="D32" s="67"/>
      <c r="E32" s="67"/>
      <c r="F32" s="68"/>
      <c r="G32" s="115">
        <f>IF(F32&gt;0,(INT(POWER(F32-75,1.42)*0.8465)),"")</f>
      </c>
    </row>
    <row r="33" spans="1:7" s="62" customFormat="1" ht="13.5" customHeight="1">
      <c r="A33" s="71">
        <f>IF(F33&gt;0,(ROW()-3)&amp;".","")</f>
      </c>
      <c r="B33" s="114"/>
      <c r="C33" s="67"/>
      <c r="D33" s="67"/>
      <c r="E33" s="67"/>
      <c r="F33" s="73"/>
      <c r="G33" s="116">
        <f>IF(F33&gt;0,(INT(POWER(F33-75,1.42)*0.8465)),"")</f>
      </c>
    </row>
    <row r="34" spans="1:7" s="62" customFormat="1" ht="13.5" customHeight="1">
      <c r="A34" s="66">
        <f>IF(F34&gt;0,(ROW()-3)&amp;".","")</f>
      </c>
      <c r="B34" s="113"/>
      <c r="C34" s="67"/>
      <c r="D34" s="67"/>
      <c r="E34" s="67"/>
      <c r="F34" s="68"/>
      <c r="G34" s="115">
        <f>IF(F34&gt;0,(INT(POWER(F34-75,1.42)*0.8465)),"")</f>
      </c>
    </row>
    <row r="35" spans="1:7" s="62" customFormat="1" ht="13.5" customHeight="1">
      <c r="A35" s="66">
        <f>IF(F35&gt;0,(ROW()-3)&amp;".","")</f>
      </c>
      <c r="B35" s="113"/>
      <c r="C35" s="67"/>
      <c r="D35" s="67"/>
      <c r="E35" s="67"/>
      <c r="F35" s="68"/>
      <c r="G35" s="115">
        <f>IF(F35&gt;0,(INT(POWER(F35-75,1.42)*0.8465)),"")</f>
      </c>
    </row>
    <row r="36" spans="1:7" s="62" customFormat="1" ht="13.5" customHeight="1">
      <c r="A36" s="66">
        <f>IF(F36&gt;0,(ROW()-3)&amp;".","")</f>
      </c>
      <c r="B36" s="113"/>
      <c r="C36" s="67"/>
      <c r="D36" s="67"/>
      <c r="E36" s="67"/>
      <c r="F36" s="68"/>
      <c r="G36" s="115">
        <f>IF(F36&gt;0,(INT(POWER(F36-75,1.42)*0.8465)),"")</f>
      </c>
    </row>
    <row r="37" spans="1:7" s="62" customFormat="1" ht="13.5" customHeight="1">
      <c r="A37" s="66">
        <f>IF(F37&gt;0,(ROW()-3)&amp;".","")</f>
      </c>
      <c r="B37" s="113"/>
      <c r="C37" s="67"/>
      <c r="D37" s="67"/>
      <c r="E37" s="67"/>
      <c r="F37" s="68"/>
      <c r="G37" s="115">
        <f>IF(F37&gt;0,(INT(POWER(F37-75,1.42)*0.8465)),"")</f>
      </c>
    </row>
    <row r="38" spans="1:7" s="62" customFormat="1" ht="13.5" customHeight="1">
      <c r="A38" s="66">
        <f>IF(F38&gt;0,(ROW()-3)&amp;".","")</f>
      </c>
      <c r="B38" s="113"/>
      <c r="C38" s="67"/>
      <c r="D38" s="68"/>
      <c r="E38" s="67"/>
      <c r="F38" s="68"/>
      <c r="G38" s="115">
        <f>IF(F38&gt;0,(INT(POWER(F38-75,1.42)*0.8465)),"")</f>
      </c>
    </row>
    <row r="39" spans="1:7" s="62" customFormat="1" ht="13.5" customHeight="1">
      <c r="A39" s="66">
        <f>IF(F39&gt;0,(ROW()-3)&amp;".","")</f>
      </c>
      <c r="B39" s="113"/>
      <c r="C39" s="67"/>
      <c r="D39" s="68"/>
      <c r="E39" s="67"/>
      <c r="F39" s="68"/>
      <c r="G39" s="115">
        <f>IF(F39&gt;0,(INT(POWER(F39-75,1.42)*0.8465)),"")</f>
      </c>
    </row>
    <row r="40" spans="1:7" s="62" customFormat="1" ht="13.5" customHeight="1">
      <c r="A40" s="66">
        <f>IF(F40&gt;0,(ROW()-3)&amp;".","")</f>
      </c>
      <c r="B40" s="113"/>
      <c r="C40" s="67"/>
      <c r="D40" s="68"/>
      <c r="E40" s="67"/>
      <c r="F40" s="68"/>
      <c r="G40" s="115">
        <f>IF(F40&gt;0,(INT(POWER(F40-75,1.42)*0.8465)),"")</f>
      </c>
    </row>
    <row r="41" spans="1:7" s="62" customFormat="1" ht="13.5" customHeight="1">
      <c r="A41" s="66">
        <f>IF(F41&gt;0,(ROW()-3)&amp;".","")</f>
      </c>
      <c r="B41" s="113"/>
      <c r="C41" s="67"/>
      <c r="D41" s="68"/>
      <c r="E41" s="67"/>
      <c r="F41" s="68"/>
      <c r="G41" s="115">
        <f>IF(F41&gt;0,(INT(POWER(F41-75,1.42)*0.8465)),"")</f>
      </c>
    </row>
    <row r="42" spans="1:7" s="62" customFormat="1" ht="13.5" customHeight="1">
      <c r="A42" s="66">
        <f>IF(F42&gt;0,(ROW()-3)&amp;".","")</f>
      </c>
      <c r="B42" s="113"/>
      <c r="C42" s="67"/>
      <c r="D42" s="68"/>
      <c r="E42" s="67"/>
      <c r="F42" s="68"/>
      <c r="G42" s="115">
        <f>IF(F42&gt;0,(INT(POWER(F42-75,1.42)*0.8465)),"")</f>
      </c>
    </row>
    <row r="43" spans="1:7" s="62" customFormat="1" ht="13.5" customHeight="1">
      <c r="A43" s="66">
        <f>IF(F43&gt;0,(ROW()-3)&amp;".","")</f>
      </c>
      <c r="B43" s="113"/>
      <c r="C43" s="67"/>
      <c r="D43" s="68"/>
      <c r="E43" s="67"/>
      <c r="F43" s="68"/>
      <c r="G43" s="115">
        <f>IF(F43&gt;0,(INT(POWER(F43-75,1.42)*0.8465)),"")</f>
      </c>
    </row>
    <row r="44" spans="1:7" s="62" customFormat="1" ht="13.5" customHeight="1">
      <c r="A44" s="66">
        <f>IF(F44&gt;0,(ROW()-3)&amp;".","")</f>
      </c>
      <c r="B44" s="113"/>
      <c r="C44" s="67"/>
      <c r="D44" s="68"/>
      <c r="E44" s="67"/>
      <c r="F44" s="68"/>
      <c r="G44" s="115">
        <f>IF(F44&gt;0,(INT(POWER(F44-75,1.42)*0.8465)),"")</f>
      </c>
    </row>
    <row r="45" spans="1:7" s="62" customFormat="1" ht="13.5" customHeight="1">
      <c r="A45" s="66">
        <f>IF(F45&gt;0,(ROW()-3)&amp;".","")</f>
      </c>
      <c r="B45" s="113"/>
      <c r="C45" s="67"/>
      <c r="D45" s="68"/>
      <c r="E45" s="67"/>
      <c r="F45" s="68"/>
      <c r="G45" s="115">
        <f>IF(F45&gt;0,(INT(POWER(F45-75,1.42)*0.8465)),"")</f>
      </c>
    </row>
    <row r="46" spans="1:7" s="62" customFormat="1" ht="13.5" customHeight="1">
      <c r="A46" s="66">
        <f>IF(F46&gt;0,(ROW()-3)&amp;".","")</f>
      </c>
      <c r="B46" s="113"/>
      <c r="C46" s="67"/>
      <c r="D46" s="68"/>
      <c r="E46" s="67"/>
      <c r="F46" s="68"/>
      <c r="G46" s="115">
        <f>IF(F46&gt;0,(INT(POWER(F46-75,1.42)*0.8465)),"")</f>
      </c>
    </row>
    <row r="47" spans="1:7" s="62" customFormat="1" ht="13.5" customHeight="1">
      <c r="A47" s="66">
        <f>IF(F47&gt;0,(ROW()-3)&amp;".","")</f>
      </c>
      <c r="B47" s="113"/>
      <c r="C47" s="67"/>
      <c r="D47" s="68"/>
      <c r="E47" s="67"/>
      <c r="F47" s="68"/>
      <c r="G47" s="115">
        <f>IF(F47&gt;0,(INT(POWER(F47-75,1.42)*0.8465)),"")</f>
      </c>
    </row>
    <row r="48" spans="1:7" s="62" customFormat="1" ht="13.5" customHeight="1">
      <c r="A48" s="66">
        <f>IF(F48&gt;0,(ROW()-3)&amp;".","")</f>
      </c>
      <c r="B48" s="113"/>
      <c r="C48" s="67"/>
      <c r="D48" s="68"/>
      <c r="E48" s="67"/>
      <c r="F48" s="68"/>
      <c r="G48" s="115">
        <f>IF(F48&gt;0,(INT(POWER(F48-75,1.42)*0.8465)),"")</f>
      </c>
    </row>
    <row r="49" spans="1:7" s="62" customFormat="1" ht="13.5" customHeight="1" thickBot="1">
      <c r="A49" s="75">
        <f>IF(F49&gt;0,(ROW()-3)&amp;".","")</f>
      </c>
      <c r="B49" s="118"/>
      <c r="C49" s="76"/>
      <c r="D49" s="77"/>
      <c r="E49" s="76"/>
      <c r="F49" s="77"/>
      <c r="G49" s="119">
        <f>IF(F49&gt;0,(INT(POWER(F49-75,1.42)*0.8465)),"")</f>
      </c>
    </row>
  </sheetData>
  <sheetProtection/>
  <dataValidations count="2">
    <dataValidation allowBlank="1" showInputMessage="1" showErrorMessage="1" prompt="Buňka obsahuje vzorec, NEPŘEPSAT!" sqref="G4:G49"/>
    <dataValidation allowBlank="1" showInputMessage="1" showErrorMessage="1" prompt="Buňka obsahuje vzorec. Nevyplňovat!" sqref="A4:A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zoomScalePageLayoutView="0" workbookViewId="0" topLeftCell="A3">
      <selection activeCell="D22" sqref="D2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7" customWidth="1"/>
    <col min="5" max="5" width="26.375" style="0" customWidth="1"/>
    <col min="6" max="6" width="9.75390625" style="47" customWidth="1"/>
    <col min="7" max="7" width="10.87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40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66" t="str">
        <f>IF(F4&gt;0,(ROW()-3)&amp;".","")</f>
        <v>1.</v>
      </c>
      <c r="B4" s="113"/>
      <c r="C4" s="67" t="s">
        <v>150</v>
      </c>
      <c r="E4" s="67" t="s">
        <v>131</v>
      </c>
      <c r="F4" s="68">
        <v>578</v>
      </c>
      <c r="G4" s="115">
        <f>IF(F4&gt;0,(INT(POWER(F4-220,1.4)*0.14354)),"")</f>
        <v>540</v>
      </c>
      <c r="H4" s="123" t="s">
        <v>53</v>
      </c>
      <c r="I4" s="121"/>
      <c r="J4" s="121"/>
      <c r="K4" s="121"/>
      <c r="L4" s="121"/>
    </row>
    <row r="5" spans="1:12" s="67" customFormat="1" ht="13.5" customHeight="1">
      <c r="A5" s="66" t="str">
        <f>IF(F5&gt;0,(ROW()-3)&amp;".","")</f>
        <v>2.</v>
      </c>
      <c r="B5" s="113"/>
      <c r="C5" s="67" t="s">
        <v>156</v>
      </c>
      <c r="E5" s="67" t="s">
        <v>131</v>
      </c>
      <c r="F5" s="68">
        <v>565</v>
      </c>
      <c r="G5" s="115">
        <f>IF(F5&gt;0,(INT(POWER(F5-220,1.4)*0.14354)),"")</f>
        <v>512</v>
      </c>
      <c r="I5" s="121"/>
      <c r="J5" s="121"/>
      <c r="K5" s="121"/>
      <c r="L5" s="121"/>
    </row>
    <row r="6" spans="1:12" s="67" customFormat="1" ht="13.5" customHeight="1">
      <c r="A6" s="66" t="str">
        <f>IF(F6&gt;0,(ROW()-3)&amp;".","")</f>
        <v>3.</v>
      </c>
      <c r="B6" s="113"/>
      <c r="C6" s="67" t="s">
        <v>137</v>
      </c>
      <c r="E6" s="67" t="s">
        <v>131</v>
      </c>
      <c r="F6" s="68">
        <v>540</v>
      </c>
      <c r="G6" s="115">
        <f>IF(F6&gt;0,(INT(POWER(F6-220,1.4)*0.14354)),"")</f>
        <v>461</v>
      </c>
      <c r="H6" s="89" t="s">
        <v>35</v>
      </c>
      <c r="I6" s="123"/>
      <c r="J6" s="123"/>
      <c r="K6" s="123"/>
      <c r="L6" s="122"/>
    </row>
    <row r="7" spans="1:12" s="67" customFormat="1" ht="13.5" customHeight="1">
      <c r="A7" s="66" t="str">
        <f>IF(F7&gt;0,(ROW()-3)&amp;".","")</f>
        <v>4.</v>
      </c>
      <c r="B7" s="113"/>
      <c r="C7" s="67" t="s">
        <v>143</v>
      </c>
      <c r="E7" s="67" t="s">
        <v>139</v>
      </c>
      <c r="F7" s="68">
        <v>523</v>
      </c>
      <c r="G7" s="115">
        <f>IF(F7&gt;0,(INT(POWER(F7-220,1.4)*0.14354)),"")</f>
        <v>427</v>
      </c>
      <c r="H7" s="120" t="s">
        <v>50</v>
      </c>
      <c r="I7" s="123"/>
      <c r="J7" s="123"/>
      <c r="K7" s="123"/>
      <c r="L7" s="122"/>
    </row>
    <row r="8" spans="1:12" s="67" customFormat="1" ht="13.5" customHeight="1">
      <c r="A8" s="66" t="str">
        <f>IF(F8&gt;0,(ROW()-3)&amp;".","")</f>
        <v>5.</v>
      </c>
      <c r="B8" s="113"/>
      <c r="C8" s="67" t="s">
        <v>163</v>
      </c>
      <c r="E8" s="67" t="s">
        <v>158</v>
      </c>
      <c r="F8" s="68">
        <v>508</v>
      </c>
      <c r="G8" s="115">
        <f>IF(F8&gt;0,(INT(POWER(F8-220,1.4)*0.14354)),"")</f>
        <v>398</v>
      </c>
      <c r="I8" s="89"/>
      <c r="J8" s="89"/>
      <c r="K8" s="89"/>
      <c r="L8" s="122"/>
    </row>
    <row r="9" spans="1:8" s="67" customFormat="1" ht="13.5" customHeight="1">
      <c r="A9" s="66" t="str">
        <f>IF(F9&gt;0,(ROW()-3)&amp;".","")</f>
        <v>6.</v>
      </c>
      <c r="B9" s="113"/>
      <c r="C9" s="67" t="s">
        <v>128</v>
      </c>
      <c r="E9" s="67" t="s">
        <v>139</v>
      </c>
      <c r="F9" s="68">
        <v>498</v>
      </c>
      <c r="G9" s="115">
        <f>IF(F9&gt;0,(INT(POWER(F9-220,1.4)*0.14354)),"")</f>
        <v>378</v>
      </c>
      <c r="H9" s="121" t="s">
        <v>51</v>
      </c>
    </row>
    <row r="10" spans="1:8" s="67" customFormat="1" ht="13.5" customHeight="1">
      <c r="A10" s="66" t="str">
        <f>IF(F10&gt;0,(ROW()-3)&amp;".","")</f>
        <v>7.</v>
      </c>
      <c r="B10" s="113"/>
      <c r="C10" s="67" t="s">
        <v>146</v>
      </c>
      <c r="E10" s="67" t="s">
        <v>125</v>
      </c>
      <c r="F10" s="68">
        <v>494</v>
      </c>
      <c r="G10" s="115">
        <f>IF(F10&gt;0,(INT(POWER(F10-220,1.4)*0.14354)),"")</f>
        <v>371</v>
      </c>
      <c r="H10" s="123" t="s">
        <v>52</v>
      </c>
    </row>
    <row r="11" spans="1:7" s="67" customFormat="1" ht="13.5" customHeight="1">
      <c r="A11" s="66" t="str">
        <f>IF(F11&gt;0,(ROW()-3)&amp;".","")</f>
        <v>8.</v>
      </c>
      <c r="B11" s="113"/>
      <c r="C11" s="67" t="s">
        <v>160</v>
      </c>
      <c r="E11" s="67" t="s">
        <v>158</v>
      </c>
      <c r="F11" s="68">
        <v>479</v>
      </c>
      <c r="G11" s="115">
        <f>IF(F11&gt;0,(INT(POWER(F11-220,1.4)*0.14354)),"")</f>
        <v>343</v>
      </c>
    </row>
    <row r="12" spans="1:7" s="67" customFormat="1" ht="13.5" customHeight="1">
      <c r="A12" s="66" t="str">
        <f>IF(F12&gt;0,(ROW()-3)&amp;".","")</f>
        <v>9.</v>
      </c>
      <c r="B12" s="113"/>
      <c r="C12" s="67" t="s">
        <v>130</v>
      </c>
      <c r="D12" s="68"/>
      <c r="E12" s="67" t="s">
        <v>158</v>
      </c>
      <c r="F12" s="68">
        <v>473</v>
      </c>
      <c r="G12" s="115">
        <f>IF(F12&gt;0,(INT(POWER(F12-220,1.4)*0.14354)),"")</f>
        <v>332</v>
      </c>
    </row>
    <row r="13" spans="1:8" s="67" customFormat="1" ht="13.5" customHeight="1">
      <c r="A13" s="66" t="str">
        <f>IF(F13&gt;0,(ROW()-3)&amp;".","")</f>
        <v>10.</v>
      </c>
      <c r="B13" s="113"/>
      <c r="C13" s="67" t="s">
        <v>126</v>
      </c>
      <c r="E13" s="67" t="s">
        <v>139</v>
      </c>
      <c r="F13" s="68">
        <v>467</v>
      </c>
      <c r="G13" s="115">
        <f>IF(F13&gt;0,(INT(POWER(F13-220,1.4)*0.14354)),"")</f>
        <v>321</v>
      </c>
      <c r="H13" s="89" t="s">
        <v>46</v>
      </c>
    </row>
    <row r="14" spans="1:7" s="67" customFormat="1" ht="13.5" customHeight="1">
      <c r="A14" s="66" t="str">
        <f>IF(F14&gt;0,(ROW()-3)&amp;".","")</f>
        <v>11.</v>
      </c>
      <c r="B14" s="113"/>
      <c r="C14" s="67" t="s">
        <v>164</v>
      </c>
      <c r="E14" s="67" t="s">
        <v>127</v>
      </c>
      <c r="F14" s="68">
        <v>459</v>
      </c>
      <c r="G14" s="115">
        <f>IF(F14&gt;0,(INT(POWER(F14-220,1.4)*0.14354)),"")</f>
        <v>306</v>
      </c>
    </row>
    <row r="15" spans="1:7" s="67" customFormat="1" ht="13.5" customHeight="1">
      <c r="A15" s="66" t="str">
        <f>IF(F15&gt;0,(ROW()-3)&amp;".","")</f>
        <v>12.</v>
      </c>
      <c r="B15" s="113"/>
      <c r="C15" s="67" t="s">
        <v>169</v>
      </c>
      <c r="E15" s="67" t="s">
        <v>127</v>
      </c>
      <c r="F15" s="68">
        <v>458</v>
      </c>
      <c r="G15" s="115">
        <f>IF(F15&gt;0,(INT(POWER(F15-220,1.4)*0.14354)),"")</f>
        <v>304</v>
      </c>
    </row>
    <row r="16" spans="1:7" s="67" customFormat="1" ht="13.5" customHeight="1">
      <c r="A16" s="66">
        <f>IF(F16&gt;0,(ROW()-3)&amp;".","")</f>
      </c>
      <c r="B16" s="113"/>
      <c r="C16" s="142"/>
      <c r="D16" s="143"/>
      <c r="E16" s="142"/>
      <c r="F16" s="68"/>
      <c r="G16" s="115">
        <f>IF(F16&gt;0,(INT(POWER(F16-220,1.4)*0.14354)),"")</f>
      </c>
    </row>
    <row r="17" spans="1:7" s="67" customFormat="1" ht="13.5" customHeight="1">
      <c r="A17" s="66">
        <f>IF(F17&gt;0,(ROW()-3)&amp;".","")</f>
      </c>
      <c r="B17" s="113"/>
      <c r="D17" s="68"/>
      <c r="F17" s="68"/>
      <c r="G17" s="115">
        <f>IF(F17&gt;0,(INT(POWER(F17-220,1.4)*0.14354)),"")</f>
      </c>
    </row>
    <row r="18" spans="1:7" s="67" customFormat="1" ht="13.5" customHeight="1">
      <c r="A18" s="66">
        <f>IF(F18&gt;0,(ROW()-3)&amp;".","")</f>
      </c>
      <c r="B18" s="113"/>
      <c r="D18" s="68"/>
      <c r="F18" s="68"/>
      <c r="G18" s="115">
        <f>IF(F18&gt;0,(INT(POWER(F18-220,1.4)*0.14354)),"")</f>
      </c>
    </row>
    <row r="19" spans="1:7" s="67" customFormat="1" ht="13.5" customHeight="1">
      <c r="A19" s="66">
        <f>IF(F19&gt;0,(ROW()-3)&amp;".","")</f>
      </c>
      <c r="G19" s="115">
        <f>IF(F19&gt;0,(INT(POWER(F19-220,1.4)*0.14354)),"")</f>
      </c>
    </row>
    <row r="20" spans="1:7" s="67" customFormat="1" ht="13.5" customHeight="1">
      <c r="A20" s="66">
        <f>IF(F20&gt;0,(ROW()-3)&amp;".","")</f>
      </c>
      <c r="G20" s="115">
        <f>IF(F20&gt;0,(INT(POWER(F20-220,1.4)*0.14354)),"")</f>
      </c>
    </row>
    <row r="21" spans="1:7" s="67" customFormat="1" ht="13.5" customHeight="1">
      <c r="A21" s="66">
        <f>IF(F21&gt;0,(ROW()-3)&amp;".","")</f>
      </c>
      <c r="C21" s="67" t="s">
        <v>132</v>
      </c>
      <c r="G21" s="115">
        <f>IF(F21&gt;0,(INT(POWER(F21-220,1.4)*0.14354)),"")</f>
      </c>
    </row>
    <row r="22" spans="1:7" s="67" customFormat="1" ht="13.5" customHeight="1">
      <c r="A22" s="66">
        <f>IF(F22&gt;0,(ROW()-3)&amp;".","")</f>
      </c>
      <c r="G22" s="115">
        <f>IF(F22&gt;0,(INT(POWER(F22-220,1.4)*0.14354)),"")</f>
      </c>
    </row>
    <row r="23" spans="1:7" s="67" customFormat="1" ht="13.5" customHeight="1">
      <c r="A23" s="66">
        <f>IF(F23&gt;0,(ROW()-3)&amp;".","")</f>
      </c>
      <c r="B23" s="113"/>
      <c r="G23" s="115">
        <f>IF(F23&gt;0,(INT(POWER(F23-220,1.4)*0.14354)),"")</f>
      </c>
    </row>
    <row r="24" spans="1:7" s="67" customFormat="1" ht="13.5" customHeight="1">
      <c r="A24" s="66">
        <f>IF(F24&gt;0,(ROW()-3)&amp;".","")</f>
      </c>
      <c r="B24" s="113"/>
      <c r="D24" s="68"/>
      <c r="G24" s="115">
        <f>IF(F24&gt;0,(INT(POWER(F24-220,1.4)*0.14354)),"")</f>
      </c>
    </row>
    <row r="25" spans="1:7" s="67" customFormat="1" ht="13.5" customHeight="1">
      <c r="A25" s="66">
        <f>IF(F25&gt;0,(ROW()-3)&amp;".","")</f>
      </c>
      <c r="B25" s="113"/>
      <c r="G25" s="115">
        <f>IF(F25&gt;0,(INT(POWER(F25-220,1.4)*0.14354)),"")</f>
      </c>
    </row>
    <row r="26" spans="1:7" s="67" customFormat="1" ht="13.5" customHeight="1">
      <c r="A26" s="66">
        <f>IF(F26&gt;0,(ROW()-3)&amp;".","")</f>
      </c>
      <c r="B26" s="113"/>
      <c r="G26" s="115">
        <f>IF(F26&gt;0,(INT(POWER(F26-220,1.4)*0.14354)),"")</f>
      </c>
    </row>
    <row r="27" spans="1:7" s="67" customFormat="1" ht="13.5" customHeight="1">
      <c r="A27" s="66">
        <f>IF(F27&gt;0,(ROW()-3)&amp;".","")</f>
      </c>
      <c r="B27" s="113"/>
      <c r="G27" s="115">
        <f>IF(F27&gt;0,(INT(POWER(F27-220,1.4)*0.14354)),"")</f>
      </c>
    </row>
    <row r="28" spans="1:7" s="67" customFormat="1" ht="13.5" customHeight="1">
      <c r="A28" s="66">
        <f>IF(F28&gt;0,(ROW()-3)&amp;".","")</f>
      </c>
      <c r="B28" s="113"/>
      <c r="G28" s="115">
        <f>IF(F28&gt;0,(INT(POWER(F28-220,1.4)*0.14354)),"")</f>
      </c>
    </row>
    <row r="29" spans="1:7" s="67" customFormat="1" ht="13.5" customHeight="1">
      <c r="A29" s="66">
        <f>IF(F29&gt;0,(ROW()-3)&amp;".","")</f>
      </c>
      <c r="B29" s="113"/>
      <c r="G29" s="115">
        <f>IF(F29&gt;0,(INT(POWER(F29-220,1.4)*0.14354)),"")</f>
      </c>
    </row>
    <row r="30" spans="1:7" s="67" customFormat="1" ht="13.5" customHeight="1">
      <c r="A30" s="66">
        <f>IF(F30&gt;0,(ROW()-3)&amp;".","")</f>
      </c>
      <c r="B30" s="113"/>
      <c r="G30" s="115">
        <f>IF(F30&gt;0,(INT(POWER(F30-220,1.4)*0.14354)),"")</f>
      </c>
    </row>
    <row r="31" spans="1:7" s="67" customFormat="1" ht="13.5" customHeight="1">
      <c r="A31" s="66">
        <f>IF(F31&gt;0,(ROW()-3)&amp;".","")</f>
      </c>
      <c r="B31" s="113"/>
      <c r="G31" s="115">
        <f>IF(F31&gt;0,(INT(POWER(F31-220,1.4)*0.14354)),"")</f>
      </c>
    </row>
    <row r="32" spans="1:7" s="67" customFormat="1" ht="13.5" customHeight="1">
      <c r="A32" s="66">
        <f>IF(F32&gt;0,(ROW()-3)&amp;".","")</f>
      </c>
      <c r="B32" s="113"/>
      <c r="G32" s="115">
        <f>IF(F32&gt;0,(INT(POWER(F32-220,1.4)*0.14354)),"")</f>
      </c>
    </row>
    <row r="33" spans="1:7" s="67" customFormat="1" ht="13.5" customHeight="1">
      <c r="A33" s="66">
        <f>IF(F33&gt;0,(ROW()-3)&amp;".","")</f>
      </c>
      <c r="B33" s="113"/>
      <c r="G33" s="115">
        <f>IF(F33&gt;0,(INT(POWER(F33-220,1.4)*0.14354)),"")</f>
      </c>
    </row>
    <row r="34" spans="1:7" s="67" customFormat="1" ht="13.5" customHeight="1">
      <c r="A34" s="71">
        <f>IF(F34&gt;0,(ROW()-3)&amp;".","")</f>
      </c>
      <c r="B34" s="114"/>
      <c r="G34" s="115">
        <f>IF(F34&gt;0,(INT(POWER(F34-220,1.4)*0.14354)),"")</f>
      </c>
    </row>
    <row r="35" spans="1:7" s="67" customFormat="1" ht="13.5" customHeight="1">
      <c r="A35" s="66">
        <f>IF(F35&gt;0,(ROW()-3)&amp;".","")</f>
      </c>
      <c r="B35" s="113"/>
      <c r="G35" s="115">
        <f>IF(F35&gt;0,(INT(POWER(F35-220,1.4)*0.14354)),"")</f>
      </c>
    </row>
    <row r="36" spans="1:7" s="67" customFormat="1" ht="13.5" customHeight="1">
      <c r="A36" s="66">
        <f>IF(F36&gt;0,(ROW()-3)&amp;".","")</f>
      </c>
      <c r="B36" s="113"/>
      <c r="G36" s="115">
        <f>IF(F36&gt;0,(INT(POWER(F36-220,1.4)*0.14354)),"")</f>
      </c>
    </row>
    <row r="37" spans="1:7" s="67" customFormat="1" ht="13.5" customHeight="1">
      <c r="A37" s="66">
        <f>IF(F37&gt;0,(ROW()-3)&amp;".","")</f>
      </c>
      <c r="B37" s="113"/>
      <c r="G37" s="115">
        <f>IF(F37&gt;0,(INT(POWER(F37-220,1.4)*0.14354)),"")</f>
      </c>
    </row>
    <row r="38" spans="1:7" s="67" customFormat="1" ht="13.5" customHeight="1">
      <c r="A38" s="66">
        <f>IF(F38&gt;0,(ROW()-3)&amp;".","")</f>
      </c>
      <c r="B38" s="113"/>
      <c r="G38" s="115">
        <f>IF(F38&gt;0,(INT(POWER(F38-220,1.4)*0.14354)),"")</f>
      </c>
    </row>
    <row r="39" spans="1:7" s="67" customFormat="1" ht="13.5" customHeight="1">
      <c r="A39" s="66">
        <f>IF(F39&gt;0,(ROW()-3)&amp;".","")</f>
      </c>
      <c r="B39" s="113"/>
      <c r="G39" s="115">
        <f>IF(F39&gt;0,(INT(POWER(F39-220,1.4)*0.14354)),"")</f>
      </c>
    </row>
    <row r="40" spans="1:7" s="67" customFormat="1" ht="13.5" customHeight="1">
      <c r="A40" s="66">
        <f>IF(F40&gt;0,(ROW()-3)&amp;".","")</f>
      </c>
      <c r="B40" s="113"/>
      <c r="G40" s="115">
        <f>IF(F40&gt;0,(INT(POWER(F40-220,1.4)*0.14354)),"")</f>
      </c>
    </row>
    <row r="41" spans="1:7" s="67" customFormat="1" ht="13.5" customHeight="1">
      <c r="A41" s="66">
        <f>IF(F41&gt;0,(ROW()-3)&amp;".","")</f>
      </c>
      <c r="B41" s="113"/>
      <c r="G41" s="115">
        <f>IF(F41&gt;0,(INT(POWER(F41-220,1.4)*0.14354)),"")</f>
      </c>
    </row>
    <row r="42" spans="1:7" s="67" customFormat="1" ht="13.5" customHeight="1">
      <c r="A42" s="66">
        <f>IF(F42&gt;0,(ROW()-3)&amp;".","")</f>
      </c>
      <c r="B42" s="113"/>
      <c r="G42" s="115">
        <f>IF(F42&gt;0,(INT(POWER(F42-220,1.4)*0.14354)),"")</f>
      </c>
    </row>
    <row r="43" spans="1:7" s="67" customFormat="1" ht="13.5" customHeight="1">
      <c r="A43" s="66">
        <f>IF(F43&gt;0,(ROW()-3)&amp;".","")</f>
      </c>
      <c r="B43" s="113"/>
      <c r="G43" s="115">
        <f>IF(F43&gt;0,(INT(POWER(F43-220,1.4)*0.14354)),"")</f>
      </c>
    </row>
    <row r="44" spans="1:7" s="67" customFormat="1" ht="13.5" customHeight="1">
      <c r="A44" s="66">
        <f>IF(F44&gt;0,(ROW()-3)&amp;".","")</f>
      </c>
      <c r="B44" s="113"/>
      <c r="F44" s="68"/>
      <c r="G44" s="115">
        <f>IF(F44&gt;0,(INT(POWER(F44-220,1.4)*0.14354)),"")</f>
      </c>
    </row>
    <row r="45" spans="1:7" s="67" customFormat="1" ht="13.5" customHeight="1">
      <c r="A45" s="66">
        <f>IF(F45&gt;0,(ROW()-3)&amp;".","")</f>
      </c>
      <c r="B45" s="113"/>
      <c r="F45" s="68"/>
      <c r="G45" s="115">
        <f>IF(F45&gt;0,(INT(POWER(F45-220,1.4)*0.14354)),"")</f>
      </c>
    </row>
    <row r="46" spans="1:7" s="67" customFormat="1" ht="13.5" customHeight="1">
      <c r="A46" s="66">
        <f>IF(F46&gt;0,(ROW()-3)&amp;".","")</f>
      </c>
      <c r="B46" s="113"/>
      <c r="D46" s="68"/>
      <c r="F46" s="68"/>
      <c r="G46" s="115">
        <f>IF(F46&gt;0,(INT(POWER(F46-220,1.4)*0.14354)),"")</f>
      </c>
    </row>
    <row r="47" spans="1:7" s="67" customFormat="1" ht="13.5" customHeight="1">
      <c r="A47" s="66">
        <f>IF(F47&gt;0,(ROW()-3)&amp;".","")</f>
      </c>
      <c r="B47" s="113"/>
      <c r="D47" s="68"/>
      <c r="F47" s="68"/>
      <c r="G47" s="115">
        <f>IF(F47&gt;0,(INT(POWER(F47-220,1.4)*0.14354)),"")</f>
      </c>
    </row>
    <row r="48" spans="1:7" s="67" customFormat="1" ht="13.5" customHeight="1">
      <c r="A48" s="66">
        <f>IF(F48&gt;0,(ROW()-3)&amp;".","")</f>
      </c>
      <c r="B48" s="113"/>
      <c r="D48" s="68"/>
      <c r="F48" s="68"/>
      <c r="G48" s="115">
        <f>IF(F48&gt;0,(INT(POWER(F48-220,1.4)*0.14354)),"")</f>
      </c>
    </row>
    <row r="49" spans="1:7" s="67" customFormat="1" ht="13.5" customHeight="1">
      <c r="A49" s="66">
        <f>IF(F49&gt;0,(ROW()-3)&amp;".","")</f>
      </c>
      <c r="B49" s="113"/>
      <c r="D49" s="68"/>
      <c r="F49" s="68"/>
      <c r="G49" s="115">
        <f>IF(F49&gt;0,(INT(POWER(F49-220,1.4)*0.14354)),"")</f>
      </c>
    </row>
    <row r="50" spans="1:7" s="67" customFormat="1" ht="13.5" customHeight="1">
      <c r="A50" s="66">
        <f>IF(F50&gt;0,(ROW()-3)&amp;".","")</f>
      </c>
      <c r="B50" s="113"/>
      <c r="D50" s="68"/>
      <c r="F50" s="68"/>
      <c r="G50" s="115">
        <f>IF(F50&gt;0,(INT(POWER(F50-220,1.4)*0.14354)),"")</f>
      </c>
    </row>
  </sheetData>
  <sheetProtection/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47" customWidth="1"/>
    <col min="5" max="5" width="26.375" style="0" customWidth="1"/>
    <col min="6" max="6" width="9.25390625" style="95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3"/>
      <c r="G2" s="58" t="s">
        <v>39</v>
      </c>
    </row>
    <row r="3" spans="1:7" s="62" customFormat="1" ht="23.25" customHeight="1" thickBot="1">
      <c r="A3" s="60"/>
      <c r="B3" s="111" t="s">
        <v>47</v>
      </c>
      <c r="C3" s="60" t="s">
        <v>30</v>
      </c>
      <c r="D3" s="65" t="s">
        <v>34</v>
      </c>
      <c r="E3" s="60" t="s">
        <v>48</v>
      </c>
      <c r="F3" s="94" t="s">
        <v>31</v>
      </c>
      <c r="G3" s="61" t="s">
        <v>32</v>
      </c>
    </row>
    <row r="4" spans="1:12" s="62" customFormat="1" ht="13.5" customHeight="1">
      <c r="A4" s="66" t="str">
        <f>IF(F4&gt;0,(ROW()-3)&amp;".","")</f>
        <v>1.</v>
      </c>
      <c r="B4" s="113"/>
      <c r="C4" s="67" t="s">
        <v>133</v>
      </c>
      <c r="D4" s="67"/>
      <c r="E4" s="67" t="s">
        <v>139</v>
      </c>
      <c r="F4" s="96">
        <v>11.05</v>
      </c>
      <c r="G4" s="115">
        <f>IF(F4&gt;0,(INT(POWER(F4-1.5,1.05)*51.39)),"")</f>
        <v>549</v>
      </c>
      <c r="H4" s="120" t="s">
        <v>50</v>
      </c>
      <c r="I4" s="121"/>
      <c r="J4" s="121"/>
      <c r="K4" s="121"/>
      <c r="L4" s="121"/>
    </row>
    <row r="5" spans="1:12" s="62" customFormat="1" ht="13.5" customHeight="1">
      <c r="A5" s="66" t="str">
        <f>IF(F5&gt;0,(ROW()-3)&amp;".","")</f>
        <v>2.</v>
      </c>
      <c r="B5" s="113"/>
      <c r="C5" s="67" t="s">
        <v>123</v>
      </c>
      <c r="D5" s="68"/>
      <c r="E5" s="67" t="s">
        <v>158</v>
      </c>
      <c r="F5" s="96">
        <v>10.71</v>
      </c>
      <c r="G5" s="115">
        <f>IF(F5&gt;0,(INT(POWER(F5-1.5,1.05)*51.39)),"")</f>
        <v>528</v>
      </c>
      <c r="I5" s="121"/>
      <c r="J5" s="121"/>
      <c r="K5" s="121"/>
      <c r="L5" s="121"/>
    </row>
    <row r="6" spans="1:12" s="62" customFormat="1" ht="13.5" customHeight="1">
      <c r="A6" s="66" t="str">
        <f>IF(F6&gt;0,(ROW()-3)&amp;".","")</f>
        <v>3.</v>
      </c>
      <c r="B6" s="113"/>
      <c r="C6" s="67" t="s">
        <v>157</v>
      </c>
      <c r="D6" s="67"/>
      <c r="E6" s="67" t="s">
        <v>131</v>
      </c>
      <c r="F6" s="96">
        <v>10.22</v>
      </c>
      <c r="G6" s="115">
        <f>IF(F6&gt;0,(INT(POWER(F6-1.5,1.05)*51.39)),"")</f>
        <v>499</v>
      </c>
      <c r="H6" s="89" t="s">
        <v>35</v>
      </c>
      <c r="I6" s="89"/>
      <c r="J6" s="89"/>
      <c r="K6" s="89"/>
      <c r="L6" s="122"/>
    </row>
    <row r="7" spans="1:12" s="62" customFormat="1" ht="13.5" customHeight="1">
      <c r="A7" s="66" t="str">
        <f>IF(F7&gt;0,(ROW()-3)&amp;".","")</f>
        <v>4.</v>
      </c>
      <c r="B7" s="113"/>
      <c r="C7" s="67" t="s">
        <v>126</v>
      </c>
      <c r="D7" s="67"/>
      <c r="E7" s="67" t="s">
        <v>139</v>
      </c>
      <c r="F7" s="96">
        <v>10.19</v>
      </c>
      <c r="G7" s="115">
        <f>IF(F7&gt;0,(INT(POWER(F7-1.5,1.05)*51.39)),"")</f>
        <v>497</v>
      </c>
      <c r="I7" s="123"/>
      <c r="J7" s="123"/>
      <c r="K7" s="123"/>
      <c r="L7" s="122"/>
    </row>
    <row r="8" spans="1:12" s="62" customFormat="1" ht="13.5" customHeight="1">
      <c r="A8" s="66" t="str">
        <f>IF(F8&gt;0,(ROW()-3)&amp;".","")</f>
        <v>5.</v>
      </c>
      <c r="B8" s="113"/>
      <c r="C8" s="67" t="s">
        <v>142</v>
      </c>
      <c r="D8" s="67"/>
      <c r="E8" s="67" t="s">
        <v>139</v>
      </c>
      <c r="F8" s="96">
        <v>9.61</v>
      </c>
      <c r="G8" s="115">
        <f>IF(F8&gt;0,(INT(POWER(F8-1.5,1.05)*51.39)),"")</f>
        <v>462</v>
      </c>
      <c r="H8" s="121" t="s">
        <v>51</v>
      </c>
      <c r="I8" s="123"/>
      <c r="J8" s="123"/>
      <c r="K8" s="123"/>
      <c r="L8" s="122"/>
    </row>
    <row r="9" spans="1:12" s="62" customFormat="1" ht="13.5" customHeight="1">
      <c r="A9" s="66" t="str">
        <f>IF(F9&gt;0,(ROW()-3)&amp;".","")</f>
        <v>6.</v>
      </c>
      <c r="B9" s="113"/>
      <c r="C9" s="67" t="s">
        <v>149</v>
      </c>
      <c r="D9" s="67"/>
      <c r="E9" s="67" t="s">
        <v>125</v>
      </c>
      <c r="F9" s="96">
        <v>9.54</v>
      </c>
      <c r="G9" s="115">
        <f>IF(F9&gt;0,(INT(POWER(F9-1.5,1.05)*51.39)),"")</f>
        <v>458</v>
      </c>
      <c r="H9" s="123" t="s">
        <v>52</v>
      </c>
      <c r="I9" s="89"/>
      <c r="J9" s="89"/>
      <c r="K9" s="89"/>
      <c r="L9" s="122"/>
    </row>
    <row r="10" spans="1:7" s="62" customFormat="1" ht="13.5" customHeight="1">
      <c r="A10" s="66" t="str">
        <f>IF(F10&gt;0,(ROW()-3)&amp;".","")</f>
        <v>7.</v>
      </c>
      <c r="B10" s="113"/>
      <c r="C10" s="67" t="s">
        <v>155</v>
      </c>
      <c r="D10" s="67"/>
      <c r="E10" s="67" t="s">
        <v>131</v>
      </c>
      <c r="F10" s="96">
        <v>9.2</v>
      </c>
      <c r="G10" s="115">
        <f>IF(F10&gt;0,(INT(POWER(F10-1.5,1.05)*51.39)),"")</f>
        <v>438</v>
      </c>
    </row>
    <row r="11" spans="1:7" s="62" customFormat="1" ht="13.5" customHeight="1">
      <c r="A11" s="66" t="str">
        <f>IF(F11&gt;0,(ROW()-3)&amp;".","")</f>
        <v>8.</v>
      </c>
      <c r="B11" s="113"/>
      <c r="C11" s="67" t="s">
        <v>170</v>
      </c>
      <c r="D11" s="67"/>
      <c r="E11" s="67" t="s">
        <v>127</v>
      </c>
      <c r="F11" s="96">
        <v>8.9</v>
      </c>
      <c r="G11" s="115">
        <f>IF(F11&gt;0,(INT(POWER(F11-1.5,1.05)*51.39)),"")</f>
        <v>420</v>
      </c>
    </row>
    <row r="12" spans="1:7" s="62" customFormat="1" ht="13.5" customHeight="1">
      <c r="A12" s="66" t="str">
        <f>IF(F12&gt;0,(ROW()-3)&amp;".","")</f>
        <v>9.</v>
      </c>
      <c r="B12" s="113"/>
      <c r="C12" s="67" t="s">
        <v>163</v>
      </c>
      <c r="D12" s="67"/>
      <c r="E12" s="67" t="s">
        <v>158</v>
      </c>
      <c r="F12" s="96">
        <v>8.69</v>
      </c>
      <c r="G12" s="115">
        <f>IF(F12&gt;0,(INT(POWER(F12-1.5,1.05)*51.39)),"")</f>
        <v>407</v>
      </c>
    </row>
    <row r="13" spans="1:8" s="62" customFormat="1" ht="13.5" customHeight="1">
      <c r="A13" s="66" t="str">
        <f>IF(F13&gt;0,(ROW()-3)&amp;".","")</f>
        <v>10.</v>
      </c>
      <c r="B13" s="113"/>
      <c r="C13" s="67" t="s">
        <v>148</v>
      </c>
      <c r="D13" s="67"/>
      <c r="E13" s="67" t="s">
        <v>125</v>
      </c>
      <c r="F13" s="96">
        <v>8.26</v>
      </c>
      <c r="G13" s="115">
        <f>IF(F13&gt;0,(INT(POWER(F13-1.5,1.05)*51.39)),"")</f>
        <v>382</v>
      </c>
      <c r="H13" s="89" t="s">
        <v>46</v>
      </c>
    </row>
    <row r="14" spans="1:8" s="62" customFormat="1" ht="13.5" customHeight="1">
      <c r="A14" s="66" t="str">
        <f>IF(F14&gt;0,(ROW()-3)&amp;".","")</f>
        <v>11.</v>
      </c>
      <c r="B14" s="113"/>
      <c r="C14" s="67" t="s">
        <v>173</v>
      </c>
      <c r="D14" s="67"/>
      <c r="E14" s="67" t="s">
        <v>125</v>
      </c>
      <c r="F14" s="96">
        <v>8.01</v>
      </c>
      <c r="G14" s="115">
        <f>IF(F14&gt;0,(INT(POWER(F14-1.5,1.05)*51.39)),"")</f>
        <v>367</v>
      </c>
      <c r="H14" s="123" t="s">
        <v>53</v>
      </c>
    </row>
    <row r="15" spans="1:7" s="62" customFormat="1" ht="13.5" customHeight="1">
      <c r="A15" s="66" t="str">
        <f>IF(F15&gt;0,(ROW()-3)&amp;".","")</f>
        <v>12.</v>
      </c>
      <c r="B15" s="113"/>
      <c r="C15" s="67" t="s">
        <v>171</v>
      </c>
      <c r="D15" s="67"/>
      <c r="E15" s="67" t="s">
        <v>127</v>
      </c>
      <c r="F15" s="96">
        <v>7.63</v>
      </c>
      <c r="G15" s="115">
        <f>IF(F15&gt;0,(INT(POWER(F15-1.5,1.05)*51.39)),"")</f>
        <v>344</v>
      </c>
    </row>
    <row r="16" spans="1:7" s="62" customFormat="1" ht="13.5" customHeight="1">
      <c r="A16" s="66">
        <f>IF(F16&gt;0,(ROW()-3)&amp;".","")</f>
      </c>
      <c r="B16" s="113"/>
      <c r="C16" s="67"/>
      <c r="D16" s="67"/>
      <c r="E16" s="67"/>
      <c r="F16" s="96"/>
      <c r="G16" s="115">
        <f>IF(F16&gt;0,(INT(POWER(F16-1.5,1.05)*51.39)),"")</f>
      </c>
    </row>
    <row r="17" spans="1:7" s="62" customFormat="1" ht="13.5" customHeight="1">
      <c r="A17" s="66">
        <f>IF(F17&gt;0,(ROW()-3)&amp;".","")</f>
      </c>
      <c r="B17" s="113"/>
      <c r="C17" s="142"/>
      <c r="D17" s="143"/>
      <c r="E17" s="142"/>
      <c r="F17" s="96"/>
      <c r="G17" s="115">
        <f>IF(F17&gt;0,(INT(POWER(F17-1.5,1.05)*51.39)),"")</f>
      </c>
    </row>
    <row r="18" spans="1:7" s="62" customFormat="1" ht="13.5" customHeight="1">
      <c r="A18" s="66">
        <f>IF(F18&gt;0,(ROW()-3)&amp;".","")</f>
      </c>
      <c r="B18" s="113"/>
      <c r="C18" s="67"/>
      <c r="D18" s="68"/>
      <c r="E18" s="67"/>
      <c r="F18" s="96"/>
      <c r="G18" s="115">
        <f>IF(F18&gt;0,(INT(POWER(F18-1.5,1.05)*51.39)),"")</f>
      </c>
    </row>
    <row r="19" spans="1:7" s="62" customFormat="1" ht="13.5" customHeight="1">
      <c r="A19" s="66">
        <f>IF(F19&gt;0,(ROW()-3)&amp;".","")</f>
      </c>
      <c r="B19" s="113"/>
      <c r="C19" s="67"/>
      <c r="D19" s="68"/>
      <c r="E19" s="67"/>
      <c r="F19" s="96"/>
      <c r="G19" s="115">
        <f>IF(F19&gt;0,(INT(POWER(F19-1.5,1.05)*51.39)),"")</f>
      </c>
    </row>
    <row r="20" spans="1:10" s="62" customFormat="1" ht="13.5" customHeight="1">
      <c r="A20" s="66">
        <f>IF(F20&gt;0,(ROW()-3)&amp;".","")</f>
      </c>
      <c r="B20" s="113"/>
      <c r="C20" s="67"/>
      <c r="D20" s="68"/>
      <c r="E20" s="67"/>
      <c r="F20" s="96"/>
      <c r="G20" s="115">
        <f>IF(F20&gt;0,(INT(POWER(F20-1.5,1.05)*51.39)),"")</f>
      </c>
      <c r="J20" s="96"/>
    </row>
    <row r="21" spans="1:10" s="62" customFormat="1" ht="13.5" customHeight="1">
      <c r="A21" s="66">
        <f>IF(F21&gt;0,(ROW()-3)&amp;".","")</f>
      </c>
      <c r="B21" s="113"/>
      <c r="C21" s="67"/>
      <c r="D21" s="67"/>
      <c r="E21" s="67"/>
      <c r="F21" s="67"/>
      <c r="G21" s="115">
        <f>IF(F21&gt;0,(INT(POWER(F21-1.5,1.05)*51.39)),"")</f>
      </c>
      <c r="J21" s="96"/>
    </row>
    <row r="22" spans="1:10" s="62" customFormat="1" ht="13.5" customHeight="1">
      <c r="A22" s="66">
        <f>IF(F22&gt;0,(ROW()-3)&amp;".","")</f>
      </c>
      <c r="B22" s="113"/>
      <c r="C22" s="67" t="s">
        <v>132</v>
      </c>
      <c r="D22" s="67"/>
      <c r="E22" s="67"/>
      <c r="F22" s="67"/>
      <c r="G22" s="115">
        <f>IF(F22&gt;0,(INT(POWER(F22-1.5,1.05)*51.39)),"")</f>
      </c>
      <c r="J22" s="96"/>
    </row>
    <row r="23" spans="1:7" s="62" customFormat="1" ht="13.5" customHeight="1">
      <c r="A23" s="66">
        <f>IF(F23&gt;0,(ROW()-3)&amp;".","")</f>
      </c>
      <c r="B23" s="113"/>
      <c r="C23" s="67"/>
      <c r="D23" s="67"/>
      <c r="E23" s="67"/>
      <c r="F23" s="67"/>
      <c r="G23" s="115">
        <f>IF(F23&gt;0,(INT(POWER(F23-1.5,1.05)*51.39)),"")</f>
      </c>
    </row>
    <row r="24" spans="1:7" s="62" customFormat="1" ht="13.5" customHeight="1">
      <c r="A24" s="66"/>
      <c r="B24" s="113"/>
      <c r="C24" s="67"/>
      <c r="D24" s="67"/>
      <c r="E24" s="67"/>
      <c r="F24" s="67"/>
      <c r="G24" s="115"/>
    </row>
    <row r="25" spans="1:7" s="62" customFormat="1" ht="13.5" customHeight="1">
      <c r="A25" s="66"/>
      <c r="B25" s="113"/>
      <c r="C25" s="67"/>
      <c r="D25" s="67"/>
      <c r="E25" s="67"/>
      <c r="F25" s="67"/>
      <c r="G25" s="115"/>
    </row>
    <row r="26" spans="1:7" s="62" customFormat="1" ht="13.5" customHeight="1">
      <c r="A26" s="66"/>
      <c r="B26" s="113"/>
      <c r="C26" s="67"/>
      <c r="D26" s="67"/>
      <c r="E26" s="67"/>
      <c r="F26" s="67"/>
      <c r="G26" s="115"/>
    </row>
    <row r="27" spans="1:7" s="62" customFormat="1" ht="13.5" customHeight="1">
      <c r="A27" s="66"/>
      <c r="B27" s="113"/>
      <c r="C27" s="67"/>
      <c r="D27" s="67"/>
      <c r="E27" s="67"/>
      <c r="F27" s="67"/>
      <c r="G27" s="115"/>
    </row>
    <row r="28" spans="1:7" s="62" customFormat="1" ht="13.5" customHeight="1">
      <c r="A28" s="66"/>
      <c r="B28" s="113"/>
      <c r="C28" s="67"/>
      <c r="D28" s="67"/>
      <c r="E28" s="67"/>
      <c r="F28" s="67"/>
      <c r="G28" s="115"/>
    </row>
    <row r="29" spans="1:7" s="62" customFormat="1" ht="13.5" customHeight="1">
      <c r="A29" s="66"/>
      <c r="B29" s="113"/>
      <c r="C29" s="67"/>
      <c r="D29" s="67"/>
      <c r="E29" s="67"/>
      <c r="F29" s="67"/>
      <c r="G29" s="115"/>
    </row>
    <row r="30" spans="1:7" s="62" customFormat="1" ht="13.5" customHeight="1">
      <c r="A30" s="66"/>
      <c r="B30" s="113"/>
      <c r="C30" s="67"/>
      <c r="D30" s="67"/>
      <c r="E30" s="67"/>
      <c r="F30" s="67"/>
      <c r="G30" s="115"/>
    </row>
    <row r="31" spans="1:7" s="62" customFormat="1" ht="13.5" customHeight="1">
      <c r="A31" s="66">
        <f>IF(F31&gt;0,(ROW()-3)&amp;".","")</f>
      </c>
      <c r="B31" s="113"/>
      <c r="C31" s="67"/>
      <c r="D31" s="67"/>
      <c r="E31" s="67"/>
      <c r="F31" s="67"/>
      <c r="G31" s="115">
        <f aca="true" t="shared" si="0" ref="G31:G51">IF(F31&gt;0,(INT(POWER(F31-1.5,1.05)*51.39)),"")</f>
      </c>
    </row>
    <row r="32" spans="1:7" s="62" customFormat="1" ht="13.5" customHeight="1">
      <c r="A32" s="66">
        <f>IF(F32&gt;0,(ROW()-3)&amp;".","")</f>
      </c>
      <c r="B32" s="113"/>
      <c r="C32" s="67"/>
      <c r="D32" s="67"/>
      <c r="E32" s="67"/>
      <c r="F32" s="67"/>
      <c r="G32" s="115">
        <f t="shared" si="0"/>
      </c>
    </row>
    <row r="33" spans="1:7" s="62" customFormat="1" ht="13.5" customHeight="1">
      <c r="A33" s="66">
        <f>IF(F33&gt;0,(ROW()-3)&amp;".","")</f>
      </c>
      <c r="B33" s="113"/>
      <c r="C33" s="67"/>
      <c r="D33" s="67"/>
      <c r="E33" s="67"/>
      <c r="F33" s="67"/>
      <c r="G33" s="115">
        <f t="shared" si="0"/>
      </c>
    </row>
    <row r="34" spans="1:7" s="62" customFormat="1" ht="13.5" customHeight="1">
      <c r="A34" s="71">
        <f>IF(F34&gt;0,(ROW()-3)&amp;".","")</f>
      </c>
      <c r="B34" s="114"/>
      <c r="C34" s="67"/>
      <c r="D34" s="67"/>
      <c r="E34" s="67"/>
      <c r="F34" s="67"/>
      <c r="G34" s="116">
        <f t="shared" si="0"/>
      </c>
    </row>
    <row r="35" spans="1:7" s="62" customFormat="1" ht="13.5" customHeight="1">
      <c r="A35" s="66">
        <f aca="true" t="shared" si="1" ref="A35:A51">IF(F35&gt;0,(ROW()-3)&amp;".","")</f>
      </c>
      <c r="B35" s="113"/>
      <c r="C35" s="67"/>
      <c r="D35" s="67"/>
      <c r="E35" s="67"/>
      <c r="F35" s="67"/>
      <c r="G35" s="115">
        <f t="shared" si="0"/>
      </c>
    </row>
    <row r="36" spans="1:7" s="62" customFormat="1" ht="13.5" customHeight="1">
      <c r="A36" s="66">
        <f t="shared" si="1"/>
      </c>
      <c r="B36" s="113"/>
      <c r="C36" s="67"/>
      <c r="D36" s="67"/>
      <c r="E36" s="67"/>
      <c r="F36" s="67"/>
      <c r="G36" s="115">
        <f t="shared" si="0"/>
      </c>
    </row>
    <row r="37" spans="1:7" s="62" customFormat="1" ht="13.5" customHeight="1">
      <c r="A37" s="66">
        <f t="shared" si="1"/>
      </c>
      <c r="B37" s="113"/>
      <c r="C37" s="67"/>
      <c r="D37" s="67"/>
      <c r="E37" s="67"/>
      <c r="F37" s="67"/>
      <c r="G37" s="115">
        <f t="shared" si="0"/>
      </c>
    </row>
    <row r="38" spans="1:7" s="62" customFormat="1" ht="13.5" customHeight="1">
      <c r="A38" s="66">
        <f t="shared" si="1"/>
      </c>
      <c r="B38" s="113"/>
      <c r="C38" s="67"/>
      <c r="D38" s="67"/>
      <c r="E38" s="67"/>
      <c r="F38" s="67"/>
      <c r="G38" s="115">
        <f t="shared" si="0"/>
      </c>
    </row>
    <row r="39" spans="1:7" s="62" customFormat="1" ht="13.5" customHeight="1">
      <c r="A39" s="66">
        <f t="shared" si="1"/>
      </c>
      <c r="B39" s="113"/>
      <c r="C39" s="67"/>
      <c r="D39" s="67"/>
      <c r="E39" s="67"/>
      <c r="F39" s="67"/>
      <c r="G39" s="115">
        <f t="shared" si="0"/>
      </c>
    </row>
    <row r="40" spans="1:7" s="62" customFormat="1" ht="13.5" customHeight="1">
      <c r="A40" s="66">
        <f t="shared" si="1"/>
      </c>
      <c r="B40" s="113"/>
      <c r="C40" s="67"/>
      <c r="D40" s="67"/>
      <c r="E40" s="67"/>
      <c r="F40" s="67"/>
      <c r="G40" s="115">
        <f t="shared" si="0"/>
      </c>
    </row>
    <row r="41" spans="1:7" s="62" customFormat="1" ht="13.5" customHeight="1">
      <c r="A41" s="66">
        <f t="shared" si="1"/>
      </c>
      <c r="B41" s="113"/>
      <c r="C41" s="67"/>
      <c r="D41" s="67"/>
      <c r="E41" s="67"/>
      <c r="F41" s="67"/>
      <c r="G41" s="115">
        <f t="shared" si="0"/>
      </c>
    </row>
    <row r="42" spans="1:7" s="62" customFormat="1" ht="13.5" customHeight="1">
      <c r="A42" s="66">
        <f t="shared" si="1"/>
      </c>
      <c r="B42" s="113"/>
      <c r="C42" s="67"/>
      <c r="D42" s="67"/>
      <c r="E42" s="67"/>
      <c r="F42" s="67"/>
      <c r="G42" s="115">
        <f t="shared" si="0"/>
      </c>
    </row>
    <row r="43" spans="1:7" s="62" customFormat="1" ht="13.5" customHeight="1">
      <c r="A43" s="66">
        <f t="shared" si="1"/>
      </c>
      <c r="B43" s="113"/>
      <c r="C43" s="67"/>
      <c r="D43" s="67"/>
      <c r="E43" s="67"/>
      <c r="F43" s="67"/>
      <c r="G43" s="115">
        <f t="shared" si="0"/>
      </c>
    </row>
    <row r="44" spans="1:7" s="62" customFormat="1" ht="13.5" customHeight="1">
      <c r="A44" s="66">
        <f t="shared" si="1"/>
      </c>
      <c r="B44" s="113"/>
      <c r="C44" s="67"/>
      <c r="D44" s="67"/>
      <c r="E44" s="67"/>
      <c r="F44" s="67"/>
      <c r="G44" s="115">
        <f t="shared" si="0"/>
      </c>
    </row>
    <row r="45" spans="1:7" s="62" customFormat="1" ht="13.5" customHeight="1">
      <c r="A45" s="66">
        <f t="shared" si="1"/>
      </c>
      <c r="B45" s="113"/>
      <c r="C45" s="67"/>
      <c r="D45" s="67"/>
      <c r="E45" s="67"/>
      <c r="F45" s="67"/>
      <c r="G45" s="115">
        <f t="shared" si="0"/>
      </c>
    </row>
    <row r="46" spans="1:7" s="62" customFormat="1" ht="13.5" customHeight="1">
      <c r="A46" s="66">
        <f t="shared" si="1"/>
      </c>
      <c r="B46" s="113"/>
      <c r="C46" s="67"/>
      <c r="D46" s="67"/>
      <c r="E46" s="67"/>
      <c r="F46" s="67"/>
      <c r="G46" s="115">
        <f t="shared" si="0"/>
      </c>
    </row>
    <row r="47" spans="1:7" s="62" customFormat="1" ht="13.5" customHeight="1">
      <c r="A47" s="66">
        <f t="shared" si="1"/>
      </c>
      <c r="B47" s="113"/>
      <c r="C47" s="67"/>
      <c r="D47" s="67"/>
      <c r="E47" s="67"/>
      <c r="F47" s="67"/>
      <c r="G47" s="115">
        <f t="shared" si="0"/>
      </c>
    </row>
    <row r="48" spans="1:7" s="62" customFormat="1" ht="13.5" customHeight="1">
      <c r="A48" s="66">
        <f t="shared" si="1"/>
      </c>
      <c r="B48" s="113"/>
      <c r="C48" s="67"/>
      <c r="D48" s="67"/>
      <c r="E48" s="67"/>
      <c r="F48" s="67"/>
      <c r="G48" s="115">
        <f t="shared" si="0"/>
      </c>
    </row>
    <row r="49" spans="1:7" s="62" customFormat="1" ht="13.5" customHeight="1">
      <c r="A49" s="66">
        <f t="shared" si="1"/>
      </c>
      <c r="B49" s="113"/>
      <c r="C49" s="67"/>
      <c r="D49" s="67"/>
      <c r="E49" s="67"/>
      <c r="F49" s="67"/>
      <c r="G49" s="115">
        <f t="shared" si="0"/>
      </c>
    </row>
    <row r="50" spans="1:7" s="62" customFormat="1" ht="13.5" customHeight="1">
      <c r="A50" s="66">
        <f t="shared" si="1"/>
      </c>
      <c r="B50" s="113"/>
      <c r="C50" s="67"/>
      <c r="D50" s="67"/>
      <c r="E50" s="67"/>
      <c r="F50" s="67"/>
      <c r="G50" s="115">
        <f t="shared" si="0"/>
      </c>
    </row>
    <row r="51" spans="1:7" s="62" customFormat="1" ht="13.5" customHeight="1" thickBot="1">
      <c r="A51" s="75" t="str">
        <f t="shared" si="1"/>
        <v>48.</v>
      </c>
      <c r="B51" s="118"/>
      <c r="C51" s="76"/>
      <c r="D51" s="77"/>
      <c r="E51" s="76"/>
      <c r="F51" s="97">
        <v>12</v>
      </c>
      <c r="G51" s="119">
        <f t="shared" si="0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47" customWidth="1"/>
    <col min="5" max="5" width="1.00390625" style="47" customWidth="1"/>
    <col min="6" max="6" width="5.00390625" style="100" customWidth="1"/>
    <col min="7" max="7" width="8.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8"/>
      <c r="G2" s="58" t="s">
        <v>38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99"/>
      <c r="G3" s="61" t="s">
        <v>32</v>
      </c>
    </row>
    <row r="4" spans="1:12" s="62" customFormat="1" ht="18" customHeight="1">
      <c r="A4" s="66" t="str">
        <f>IF(D4&gt;0,(ROW()-3)&amp;".","")</f>
        <v>1.</v>
      </c>
      <c r="B4" s="67" t="s">
        <v>139</v>
      </c>
      <c r="C4" s="109"/>
      <c r="D4" s="105">
        <v>2</v>
      </c>
      <c r="E4" s="84" t="str">
        <f>IF(F4=0,"",":")</f>
        <v>:</v>
      </c>
      <c r="F4" s="106">
        <v>27.2</v>
      </c>
      <c r="G4" s="69">
        <f>IF(F4&lt;&gt;"",(INT(POWER(305.5-(60*D4+F4),1.85)*0.08713)),"")</f>
        <v>1021</v>
      </c>
      <c r="H4" s="120" t="s">
        <v>50</v>
      </c>
      <c r="I4" s="121"/>
      <c r="J4" s="121"/>
      <c r="K4" s="121"/>
      <c r="L4" s="121"/>
    </row>
    <row r="5" spans="1:12" s="62" customFormat="1" ht="18" customHeight="1">
      <c r="A5" s="66" t="str">
        <f>IF(D5&gt;0,(ROW()-3)&amp;".","")</f>
        <v>2.</v>
      </c>
      <c r="B5" s="67" t="s">
        <v>125</v>
      </c>
      <c r="C5" s="67"/>
      <c r="D5" s="105">
        <v>2</v>
      </c>
      <c r="E5" s="84" t="str">
        <f>IF(F5=0,"",":")</f>
        <v>:</v>
      </c>
      <c r="F5" s="106">
        <v>37.5</v>
      </c>
      <c r="G5" s="69">
        <f>IF(F5&lt;&gt;"",(INT(POWER(305.5-(60*D5+F5),1.85)*0.08713)),"")</f>
        <v>901</v>
      </c>
      <c r="H5" s="121" t="s">
        <v>51</v>
      </c>
      <c r="I5" s="121"/>
      <c r="J5" s="121"/>
      <c r="K5" s="121"/>
      <c r="L5" s="121"/>
    </row>
    <row r="6" spans="1:12" s="62" customFormat="1" ht="18" customHeight="1">
      <c r="A6" s="66" t="str">
        <f>IF(F6&lt;&gt;"",(ROW()-3)&amp;".","")</f>
        <v>3.</v>
      </c>
      <c r="B6" s="67" t="s">
        <v>131</v>
      </c>
      <c r="C6" s="109"/>
      <c r="D6" s="105">
        <v>2</v>
      </c>
      <c r="E6" s="84" t="str">
        <f>IF(F6=0,"",":")</f>
        <v>:</v>
      </c>
      <c r="F6" s="106">
        <v>14.1</v>
      </c>
      <c r="G6" s="69">
        <f>IF(F6&lt;&gt;"",(INT(POWER(305.5-(60*D6+F6),1.85)*0.08713)),"")</f>
        <v>1183</v>
      </c>
      <c r="H6" s="89" t="s">
        <v>46</v>
      </c>
      <c r="I6" s="89"/>
      <c r="J6" s="89"/>
      <c r="K6" s="89"/>
      <c r="L6" s="122"/>
    </row>
    <row r="7" spans="1:12" s="62" customFormat="1" ht="18" customHeight="1">
      <c r="A7" s="66" t="str">
        <f>IF(D7&gt;0,(ROW()-3)&amp;".","")</f>
        <v>4.</v>
      </c>
      <c r="B7" s="67" t="s">
        <v>158</v>
      </c>
      <c r="C7" s="109"/>
      <c r="D7" s="67">
        <v>2</v>
      </c>
      <c r="E7" s="84" t="str">
        <f>IF(F7=0,"",":")</f>
        <v>:</v>
      </c>
      <c r="F7" s="101">
        <v>20.1</v>
      </c>
      <c r="G7" s="69">
        <f>IF(F7&lt;&gt;"",(INT(POWER(305.5-(60*D7+F7),1.85)*0.08713)),"")</f>
        <v>1107</v>
      </c>
      <c r="H7" s="123" t="s">
        <v>52</v>
      </c>
      <c r="I7" s="123"/>
      <c r="J7" s="123"/>
      <c r="K7" s="123"/>
      <c r="L7" s="122"/>
    </row>
    <row r="8" spans="1:12" s="62" customFormat="1" ht="18" customHeight="1">
      <c r="A8" s="66"/>
      <c r="B8" s="67" t="s">
        <v>127</v>
      </c>
      <c r="C8" s="109"/>
      <c r="D8" s="105">
        <v>2</v>
      </c>
      <c r="E8" s="84" t="str">
        <f>IF(F8=0,"",":")</f>
        <v>:</v>
      </c>
      <c r="F8" s="106">
        <v>24</v>
      </c>
      <c r="G8" s="69">
        <f>IF(F8&lt;&gt;"",(INT(POWER(305.5-(60*D8+F8),1.85)*0.08713)),"")</f>
        <v>1059</v>
      </c>
      <c r="H8" s="123" t="s">
        <v>53</v>
      </c>
      <c r="I8" s="123"/>
      <c r="J8" s="123"/>
      <c r="K8" s="123"/>
      <c r="L8" s="122"/>
    </row>
    <row r="9" spans="1:12" s="62" customFormat="1" ht="18" customHeight="1">
      <c r="A9" s="66"/>
      <c r="B9" s="67"/>
      <c r="C9" s="109"/>
      <c r="D9" s="107"/>
      <c r="E9" s="84"/>
      <c r="F9" s="108"/>
      <c r="G9" s="69"/>
      <c r="H9" s="89" t="s">
        <v>35</v>
      </c>
      <c r="I9" s="89"/>
      <c r="J9" s="89"/>
      <c r="K9" s="89"/>
      <c r="L9" s="122"/>
    </row>
    <row r="10" spans="1:7" s="62" customFormat="1" ht="18" customHeight="1">
      <c r="A10" s="66">
        <f aca="true" t="shared" si="0" ref="A10:A34">IF(D10&gt;0,(ROW()-3)&amp;".","")</f>
      </c>
      <c r="B10" s="67"/>
      <c r="C10" s="104"/>
      <c r="D10" s="67"/>
      <c r="E10" s="84"/>
      <c r="F10" s="101"/>
      <c r="G10" s="69">
        <f>IF(F10&lt;&gt;"",(INT(POWER(305.5-(60*D10+F10),1.85)*0.08713)),"")</f>
      </c>
    </row>
    <row r="11" spans="1:7" s="62" customFormat="1" ht="18" customHeight="1">
      <c r="A11" s="66">
        <f t="shared" si="0"/>
      </c>
      <c r="B11" s="67"/>
      <c r="C11" s="67"/>
      <c r="D11" s="68"/>
      <c r="E11" s="84"/>
      <c r="F11" s="101"/>
      <c r="G11" s="69">
        <f aca="true" t="shared" si="1" ref="G11:G34">IF(F11&lt;&gt;"",(INT(POWER(305.5-(60*D11+F11),1.85)*0.08713)),"")</f>
      </c>
    </row>
    <row r="12" spans="1:7" s="62" customFormat="1" ht="18" customHeight="1">
      <c r="A12" s="66">
        <f t="shared" si="0"/>
      </c>
      <c r="B12" s="67"/>
      <c r="C12" s="67"/>
      <c r="D12" s="68"/>
      <c r="E12" s="84"/>
      <c r="F12" s="101"/>
      <c r="G12" s="69">
        <f t="shared" si="1"/>
      </c>
    </row>
    <row r="13" spans="1:7" s="62" customFormat="1" ht="18" customHeight="1">
      <c r="A13" s="66">
        <f t="shared" si="0"/>
      </c>
      <c r="B13" s="109"/>
      <c r="C13" s="67"/>
      <c r="D13" s="68"/>
      <c r="E13" s="84">
        <f aca="true" t="shared" si="2" ref="E13:E34">IF(F13=0,"",":")</f>
      </c>
      <c r="F13" s="101"/>
      <c r="G13" s="69">
        <f t="shared" si="1"/>
      </c>
    </row>
    <row r="14" spans="1:7" s="62" customFormat="1" ht="18" customHeight="1">
      <c r="A14" s="66">
        <f t="shared" si="0"/>
      </c>
      <c r="B14" s="109"/>
      <c r="C14" s="67"/>
      <c r="D14" s="68"/>
      <c r="E14" s="84">
        <f t="shared" si="2"/>
      </c>
      <c r="F14" s="101"/>
      <c r="G14" s="69">
        <f t="shared" si="1"/>
      </c>
    </row>
    <row r="15" spans="1:7" s="62" customFormat="1" ht="18" customHeight="1">
      <c r="A15" s="66">
        <f t="shared" si="0"/>
      </c>
      <c r="B15" s="109"/>
      <c r="C15" s="67"/>
      <c r="D15" s="68"/>
      <c r="E15" s="84">
        <f t="shared" si="2"/>
      </c>
      <c r="F15" s="101"/>
      <c r="G15" s="69">
        <f t="shared" si="1"/>
      </c>
    </row>
    <row r="16" spans="1:7" s="62" customFormat="1" ht="18" customHeight="1">
      <c r="A16" s="66">
        <f t="shared" si="0"/>
      </c>
      <c r="B16" s="109"/>
      <c r="C16" s="67"/>
      <c r="D16" s="68"/>
      <c r="E16" s="84">
        <f t="shared" si="2"/>
      </c>
      <c r="F16" s="101"/>
      <c r="G16" s="69">
        <f t="shared" si="1"/>
      </c>
    </row>
    <row r="17" spans="1:7" s="62" customFormat="1" ht="18" customHeight="1">
      <c r="A17" s="66">
        <f t="shared" si="0"/>
      </c>
      <c r="B17" s="109"/>
      <c r="C17" s="67"/>
      <c r="D17" s="68"/>
      <c r="E17" s="84">
        <f t="shared" si="2"/>
      </c>
      <c r="F17" s="101"/>
      <c r="G17" s="69">
        <f t="shared" si="1"/>
      </c>
    </row>
    <row r="18" spans="1:7" s="62" customFormat="1" ht="18" customHeight="1">
      <c r="A18" s="66">
        <f t="shared" si="0"/>
      </c>
      <c r="B18" s="109"/>
      <c r="C18" s="67"/>
      <c r="D18" s="68"/>
      <c r="E18" s="84">
        <f t="shared" si="2"/>
      </c>
      <c r="F18" s="101"/>
      <c r="G18" s="69">
        <f t="shared" si="1"/>
      </c>
    </row>
    <row r="19" spans="1:7" s="62" customFormat="1" ht="18" customHeight="1">
      <c r="A19" s="66">
        <f t="shared" si="0"/>
      </c>
      <c r="B19" s="109"/>
      <c r="C19" s="67"/>
      <c r="D19" s="68"/>
      <c r="E19" s="84">
        <f t="shared" si="2"/>
      </c>
      <c r="F19" s="101"/>
      <c r="G19" s="69">
        <f t="shared" si="1"/>
      </c>
    </row>
    <row r="20" spans="1:7" s="62" customFormat="1" ht="18" customHeight="1">
      <c r="A20" s="66">
        <f t="shared" si="0"/>
      </c>
      <c r="B20" s="109"/>
      <c r="C20" s="67"/>
      <c r="D20" s="68"/>
      <c r="E20" s="84">
        <f t="shared" si="2"/>
      </c>
      <c r="F20" s="101"/>
      <c r="G20" s="69">
        <f t="shared" si="1"/>
      </c>
    </row>
    <row r="21" spans="1:7" s="62" customFormat="1" ht="18" customHeight="1">
      <c r="A21" s="66">
        <f t="shared" si="0"/>
      </c>
      <c r="B21" s="109"/>
      <c r="C21" s="67"/>
      <c r="D21" s="68"/>
      <c r="E21" s="84">
        <f t="shared" si="2"/>
      </c>
      <c r="F21" s="101"/>
      <c r="G21" s="69">
        <f t="shared" si="1"/>
      </c>
    </row>
    <row r="22" spans="1:7" s="62" customFormat="1" ht="18" customHeight="1">
      <c r="A22" s="66">
        <f t="shared" si="0"/>
      </c>
      <c r="B22" s="109"/>
      <c r="C22" s="67"/>
      <c r="D22" s="68"/>
      <c r="E22" s="84">
        <f t="shared" si="2"/>
      </c>
      <c r="F22" s="101"/>
      <c r="G22" s="69">
        <f t="shared" si="1"/>
      </c>
    </row>
    <row r="23" spans="1:7" s="62" customFormat="1" ht="18" customHeight="1">
      <c r="A23" s="66">
        <f t="shared" si="0"/>
      </c>
      <c r="B23" s="109"/>
      <c r="C23" s="67"/>
      <c r="D23" s="68"/>
      <c r="E23" s="84">
        <f t="shared" si="2"/>
      </c>
      <c r="F23" s="101"/>
      <c r="G23" s="69">
        <f t="shared" si="1"/>
      </c>
    </row>
    <row r="24" spans="1:7" s="62" customFormat="1" ht="18" customHeight="1">
      <c r="A24" s="66">
        <f t="shared" si="0"/>
      </c>
      <c r="B24" s="109"/>
      <c r="C24" s="67"/>
      <c r="D24" s="68"/>
      <c r="E24" s="84">
        <f t="shared" si="2"/>
      </c>
      <c r="F24" s="101"/>
      <c r="G24" s="69">
        <f t="shared" si="1"/>
      </c>
    </row>
    <row r="25" spans="1:7" s="62" customFormat="1" ht="18" customHeight="1">
      <c r="A25" s="66">
        <f t="shared" si="0"/>
      </c>
      <c r="B25" s="109"/>
      <c r="C25" s="67"/>
      <c r="D25" s="68"/>
      <c r="E25" s="84">
        <f t="shared" si="2"/>
      </c>
      <c r="F25" s="101"/>
      <c r="G25" s="69">
        <f t="shared" si="1"/>
      </c>
    </row>
    <row r="26" spans="1:7" s="62" customFormat="1" ht="18" customHeight="1">
      <c r="A26" s="66">
        <f t="shared" si="0"/>
      </c>
      <c r="B26" s="109"/>
      <c r="C26" s="67"/>
      <c r="D26" s="68"/>
      <c r="E26" s="84">
        <f t="shared" si="2"/>
      </c>
      <c r="F26" s="101"/>
      <c r="G26" s="69">
        <f t="shared" si="1"/>
      </c>
    </row>
    <row r="27" spans="1:7" s="62" customFormat="1" ht="18" customHeight="1">
      <c r="A27" s="66">
        <f t="shared" si="0"/>
      </c>
      <c r="B27" s="109"/>
      <c r="C27" s="67"/>
      <c r="D27" s="68"/>
      <c r="E27" s="84">
        <f t="shared" si="2"/>
      </c>
      <c r="F27" s="101"/>
      <c r="G27" s="69">
        <f t="shared" si="1"/>
      </c>
    </row>
    <row r="28" spans="1:7" s="62" customFormat="1" ht="18" customHeight="1">
      <c r="A28" s="66">
        <f t="shared" si="0"/>
      </c>
      <c r="B28" s="109"/>
      <c r="C28" s="67"/>
      <c r="D28" s="68"/>
      <c r="E28" s="84">
        <f t="shared" si="2"/>
      </c>
      <c r="F28" s="101"/>
      <c r="G28" s="69">
        <f t="shared" si="1"/>
      </c>
    </row>
    <row r="29" spans="1:7" s="62" customFormat="1" ht="18" customHeight="1">
      <c r="A29" s="66">
        <f t="shared" si="0"/>
      </c>
      <c r="B29" s="109"/>
      <c r="C29" s="67"/>
      <c r="D29" s="68"/>
      <c r="E29" s="84">
        <f t="shared" si="2"/>
      </c>
      <c r="F29" s="101"/>
      <c r="G29" s="69">
        <f t="shared" si="1"/>
      </c>
    </row>
    <row r="30" spans="1:7" s="62" customFormat="1" ht="18" customHeight="1">
      <c r="A30" s="66">
        <f t="shared" si="0"/>
      </c>
      <c r="B30" s="109"/>
      <c r="C30" s="67"/>
      <c r="D30" s="68"/>
      <c r="E30" s="84">
        <f t="shared" si="2"/>
      </c>
      <c r="F30" s="101"/>
      <c r="G30" s="69">
        <f t="shared" si="1"/>
      </c>
    </row>
    <row r="31" spans="1:7" s="62" customFormat="1" ht="18" customHeight="1">
      <c r="A31" s="66">
        <f t="shared" si="0"/>
      </c>
      <c r="B31" s="109"/>
      <c r="C31" s="67"/>
      <c r="D31" s="68"/>
      <c r="E31" s="84">
        <f t="shared" si="2"/>
      </c>
      <c r="F31" s="101"/>
      <c r="G31" s="69">
        <f t="shared" si="1"/>
      </c>
    </row>
    <row r="32" spans="1:7" s="62" customFormat="1" ht="18" customHeight="1">
      <c r="A32" s="66">
        <f t="shared" si="0"/>
      </c>
      <c r="B32" s="109"/>
      <c r="C32" s="67"/>
      <c r="D32" s="68"/>
      <c r="E32" s="84">
        <f t="shared" si="2"/>
      </c>
      <c r="F32" s="101"/>
      <c r="G32" s="69">
        <f t="shared" si="1"/>
      </c>
    </row>
    <row r="33" spans="1:7" s="62" customFormat="1" ht="18" customHeight="1">
      <c r="A33" s="66">
        <f t="shared" si="0"/>
      </c>
      <c r="B33" s="109"/>
      <c r="C33" s="67"/>
      <c r="D33" s="68"/>
      <c r="E33" s="84">
        <f t="shared" si="2"/>
      </c>
      <c r="F33" s="101"/>
      <c r="G33" s="69">
        <f t="shared" si="1"/>
      </c>
    </row>
    <row r="34" spans="1:7" s="62" customFormat="1" ht="18" customHeight="1">
      <c r="A34" s="71">
        <f t="shared" si="0"/>
      </c>
      <c r="B34" s="109"/>
      <c r="C34" s="72"/>
      <c r="D34" s="73"/>
      <c r="E34" s="86">
        <f t="shared" si="2"/>
      </c>
      <c r="F34" s="102"/>
      <c r="G34" s="74">
        <f t="shared" si="1"/>
      </c>
    </row>
    <row r="35" spans="1:7" s="62" customFormat="1" ht="18" customHeight="1" thickBot="1">
      <c r="A35" s="75" t="str">
        <f>IF(D35&gt;0,(ROW()-3)&amp;".","")</f>
        <v>32.</v>
      </c>
      <c r="B35" s="110"/>
      <c r="C35" s="76"/>
      <c r="D35" s="77">
        <v>2</v>
      </c>
      <c r="E35" s="87" t="str">
        <f>IF(F35=0,"",":")</f>
        <v>:</v>
      </c>
      <c r="F35" s="103">
        <v>12</v>
      </c>
      <c r="G35" s="78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GNBK</cp:lastModifiedBy>
  <cp:lastPrinted>2006-08-07T05:34:43Z</cp:lastPrinted>
  <dcterms:created xsi:type="dcterms:W3CDTF">2002-10-02T19:58:51Z</dcterms:created>
  <dcterms:modified xsi:type="dcterms:W3CDTF">2015-09-15T09:17:30Z</dcterms:modified>
  <cp:category/>
  <cp:version/>
  <cp:contentType/>
  <cp:contentStatus/>
</cp:coreProperties>
</file>