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910" activeTab="0"/>
  </bookViews>
  <sheets>
    <sheet name="stav k 1.1.08" sheetId="1" r:id="rId1"/>
  </sheets>
  <definedNames>
    <definedName name="_xlnm.Print_Area" localSheetId="0">'stav k 1.1.08'!$B$2:$N$93</definedName>
  </definedNames>
  <calcPr fullCalcOnLoad="1"/>
</workbook>
</file>

<file path=xl/sharedStrings.xml><?xml version="1.0" encoding="utf-8"?>
<sst xmlns="http://schemas.openxmlformats.org/spreadsheetml/2006/main" count="70" uniqueCount="69">
  <si>
    <t>Příjmy</t>
  </si>
  <si>
    <t>Nájmy</t>
  </si>
  <si>
    <t>Spartak</t>
  </si>
  <si>
    <t>ostatní organizace</t>
  </si>
  <si>
    <t>Nájmy celkem</t>
  </si>
  <si>
    <t>Členské příspěvky</t>
  </si>
  <si>
    <t>členské příspěvky</t>
  </si>
  <si>
    <t>členské příspěvky zvýšené</t>
  </si>
  <si>
    <t>Členské příspěvky celkem</t>
  </si>
  <si>
    <t>Ostatní příjmy</t>
  </si>
  <si>
    <t>Ostatní příjmy celkem</t>
  </si>
  <si>
    <t>Výdaje</t>
  </si>
  <si>
    <t>Nákupy</t>
  </si>
  <si>
    <t>drobné vybavení</t>
  </si>
  <si>
    <t>materiál na opravy</t>
  </si>
  <si>
    <t>elektrická energie</t>
  </si>
  <si>
    <t>stočné</t>
  </si>
  <si>
    <t>knižní odměny</t>
  </si>
  <si>
    <t>Nákupy celkem</t>
  </si>
  <si>
    <t>Služby</t>
  </si>
  <si>
    <t>opravy na chatách</t>
  </si>
  <si>
    <t>údržba zásobníků</t>
  </si>
  <si>
    <t>Odměny</t>
  </si>
  <si>
    <t>Daně a poplatky</t>
  </si>
  <si>
    <t>pojištění - chaty</t>
  </si>
  <si>
    <t>poplatky z účtů</t>
  </si>
  <si>
    <t>Daně a poplatky celkem</t>
  </si>
  <si>
    <t>Výdaje celkem</t>
  </si>
  <si>
    <t>Rozpočtová rezerva</t>
  </si>
  <si>
    <t>telefon</t>
  </si>
  <si>
    <t>ostatní služby</t>
  </si>
  <si>
    <t>stav v pokladně</t>
  </si>
  <si>
    <t>startovné, zápisné - žákovské soutěže</t>
  </si>
  <si>
    <t>Úroky</t>
  </si>
  <si>
    <t>daně a poplatky</t>
  </si>
  <si>
    <t>plyn 102</t>
  </si>
  <si>
    <t>plyn 101</t>
  </si>
  <si>
    <t>stav na běžném účtu RSG č. 150418963/0300 - Nymburk</t>
  </si>
  <si>
    <t>cestovné - úřady, brigády,…</t>
  </si>
  <si>
    <t xml:space="preserve">celkem </t>
  </si>
  <si>
    <t>Cestovné</t>
  </si>
  <si>
    <t>Služby celkem</t>
  </si>
  <si>
    <t>Cestovné celkem</t>
  </si>
  <si>
    <t>Účty RSG a pokladna</t>
  </si>
  <si>
    <t>Příjmy celkem</t>
  </si>
  <si>
    <t>ubytování</t>
  </si>
  <si>
    <t>olympiády a další soutěže - doprovod studentů</t>
  </si>
  <si>
    <t>ostatní - revize</t>
  </si>
  <si>
    <t>Hodpodaření RSG
průběžné výsledky</t>
  </si>
  <si>
    <t>Schválený rozpočet RSG na rok 2013</t>
  </si>
  <si>
    <t>Výhled do 31/12/2013</t>
  </si>
  <si>
    <t>Předpokládaný stav
k 31/12/2013</t>
  </si>
  <si>
    <t>Stav k 1. 1. 2013</t>
  </si>
  <si>
    <t>Stav k 31. 10. 2013</t>
  </si>
  <si>
    <t>Oprava opěrné zdi u chaty č.p. 102</t>
  </si>
  <si>
    <t>Podpora stipendijního fondu Gymnázia Nymburk</t>
  </si>
  <si>
    <t>Podpora debatního klubu</t>
  </si>
  <si>
    <t xml:space="preserve">Podpora školy - cestovné učitelů na exkurze a soutěže </t>
  </si>
  <si>
    <t>Dne 6.11.2013</t>
  </si>
  <si>
    <t>zpracovala: Ing.Lenka Osifová</t>
  </si>
  <si>
    <t>Využití rozpočtové rezervy</t>
  </si>
  <si>
    <t>Schválené užití rozpočtové rezervy:</t>
  </si>
  <si>
    <t>Cestovné pro učitele - doprovody žáků</t>
  </si>
  <si>
    <t>Oprava opěrné zdi a schodiště</t>
  </si>
  <si>
    <t>podpora studentům</t>
  </si>
  <si>
    <t>*zahrnuto v startovné, zápisné…</t>
  </si>
  <si>
    <t>Majáles</t>
  </si>
  <si>
    <t>Vektor</t>
  </si>
  <si>
    <t>Podpora školy stipendijního fondu GNBK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</si>
</sst>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6"/>
      <name val="Arial Narrow"/>
      <family val="2"/>
    </font>
    <font>
      <sz val="2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 indent="2"/>
    </xf>
    <xf numFmtId="164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wrapText="1" indent="2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left" wrapText="1" indent="2"/>
    </xf>
    <xf numFmtId="0" fontId="7" fillId="0" borderId="15" xfId="0" applyFont="1" applyFill="1" applyBorder="1" applyAlignment="1">
      <alignment/>
    </xf>
    <xf numFmtId="164" fontId="7" fillId="0" borderId="15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0" fontId="4" fillId="0" borderId="0" xfId="0" applyFont="1" applyFill="1" applyAlignment="1">
      <alignment horizontal="left" wrapText="1" indent="2"/>
    </xf>
    <xf numFmtId="0" fontId="4" fillId="0" borderId="0" xfId="0" applyFont="1" applyFill="1" applyAlignment="1">
      <alignment horizontal="left" indent="2"/>
    </xf>
    <xf numFmtId="0" fontId="7" fillId="0" borderId="0" xfId="0" applyFont="1" applyFill="1" applyAlignment="1">
      <alignment horizontal="left" indent="2"/>
    </xf>
    <xf numFmtId="0" fontId="3" fillId="0" borderId="10" xfId="0" applyFont="1" applyFill="1" applyBorder="1" applyAlignment="1">
      <alignment horizontal="left" wrapText="1" indent="2"/>
    </xf>
    <xf numFmtId="0" fontId="3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left" wrapText="1" indent="2"/>
    </xf>
    <xf numFmtId="0" fontId="7" fillId="0" borderId="12" xfId="0" applyFont="1" applyFill="1" applyBorder="1" applyAlignment="1">
      <alignment horizontal="left" wrapText="1" indent="2"/>
    </xf>
    <xf numFmtId="164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indent="4"/>
    </xf>
    <xf numFmtId="0" fontId="3" fillId="0" borderId="15" xfId="0" applyFont="1" applyFill="1" applyBorder="1" applyAlignment="1">
      <alignment/>
    </xf>
    <xf numFmtId="0" fontId="6" fillId="0" borderId="12" xfId="0" applyFont="1" applyFill="1" applyBorder="1" applyAlignment="1">
      <alignment horizontal="left" indent="2"/>
    </xf>
    <xf numFmtId="16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wrapText="1" indent="2"/>
    </xf>
    <xf numFmtId="0" fontId="6" fillId="0" borderId="0" xfId="0" applyFont="1" applyFill="1" applyBorder="1" applyAlignment="1">
      <alignment horizontal="left" vertical="center" wrapText="1" indent="2"/>
    </xf>
    <xf numFmtId="164" fontId="7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wrapText="1"/>
    </xf>
    <xf numFmtId="164" fontId="7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164" fontId="3" fillId="0" borderId="16" xfId="0" applyNumberFormat="1" applyFont="1" applyFill="1" applyBorder="1" applyAlignment="1">
      <alignment/>
    </xf>
    <xf numFmtId="0" fontId="6" fillId="0" borderId="13" xfId="0" applyFont="1" applyFill="1" applyBorder="1" applyAlignment="1">
      <alignment vertical="center" wrapText="1"/>
    </xf>
    <xf numFmtId="164" fontId="7" fillId="0" borderId="13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>
      <alignment vertical="center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/>
    </xf>
    <xf numFmtId="8" fontId="3" fillId="0" borderId="0" xfId="0" applyNumberFormat="1" applyFont="1" applyAlignment="1">
      <alignment/>
    </xf>
    <xf numFmtId="8" fontId="7" fillId="0" borderId="0" xfId="0" applyNumberFormat="1" applyFont="1" applyAlignment="1">
      <alignment/>
    </xf>
    <xf numFmtId="44" fontId="3" fillId="0" borderId="0" xfId="39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4" fontId="3" fillId="0" borderId="0" xfId="39" applyFont="1" applyFill="1" applyBorder="1" applyAlignment="1">
      <alignment/>
    </xf>
    <xf numFmtId="8" fontId="3" fillId="0" borderId="0" xfId="39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8" fontId="3" fillId="0" borderId="12" xfId="0" applyNumberFormat="1" applyFont="1" applyBorder="1" applyAlignment="1">
      <alignment/>
    </xf>
    <xf numFmtId="44" fontId="3" fillId="0" borderId="13" xfId="39" applyFont="1" applyFill="1" applyBorder="1" applyAlignment="1">
      <alignment/>
    </xf>
    <xf numFmtId="8" fontId="7" fillId="0" borderId="12" xfId="0" applyNumberFormat="1" applyFont="1" applyBorder="1" applyAlignment="1">
      <alignment/>
    </xf>
    <xf numFmtId="44" fontId="7" fillId="0" borderId="13" xfId="39" applyFont="1" applyFill="1" applyBorder="1" applyAlignment="1">
      <alignment/>
    </xf>
    <xf numFmtId="8" fontId="3" fillId="0" borderId="14" xfId="0" applyNumberFormat="1" applyFont="1" applyBorder="1" applyAlignment="1">
      <alignment/>
    </xf>
    <xf numFmtId="44" fontId="3" fillId="0" borderId="17" xfId="39" applyFont="1" applyFill="1" applyBorder="1" applyAlignment="1">
      <alignment/>
    </xf>
    <xf numFmtId="0" fontId="3" fillId="0" borderId="10" xfId="0" applyFont="1" applyBorder="1" applyAlignment="1">
      <alignment/>
    </xf>
    <xf numFmtId="44" fontId="3" fillId="0" borderId="16" xfId="39" applyFont="1" applyFill="1" applyBorder="1" applyAlignment="1">
      <alignment/>
    </xf>
    <xf numFmtId="0" fontId="3" fillId="0" borderId="12" xfId="0" applyFont="1" applyBorder="1" applyAlignment="1">
      <alignment/>
    </xf>
    <xf numFmtId="8" fontId="3" fillId="0" borderId="13" xfId="39" applyNumberFormat="1" applyFont="1" applyFill="1" applyBorder="1" applyAlignment="1">
      <alignment/>
    </xf>
    <xf numFmtId="164" fontId="7" fillId="0" borderId="12" xfId="0" applyNumberFormat="1" applyFont="1" applyFill="1" applyBorder="1" applyAlignment="1">
      <alignment/>
    </xf>
    <xf numFmtId="164" fontId="7" fillId="0" borderId="12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8" fontId="3" fillId="0" borderId="17" xfId="39" applyNumberFormat="1" applyFont="1" applyFill="1" applyBorder="1" applyAlignment="1">
      <alignment/>
    </xf>
    <xf numFmtId="44" fontId="3" fillId="0" borderId="13" xfId="39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/>
    </xf>
    <xf numFmtId="8" fontId="3" fillId="0" borderId="13" xfId="0" applyNumberFormat="1" applyFont="1" applyBorder="1" applyAlignment="1">
      <alignment/>
    </xf>
    <xf numFmtId="8" fontId="7" fillId="0" borderId="13" xfId="39" applyNumberFormat="1" applyFont="1" applyFill="1" applyBorder="1" applyAlignment="1">
      <alignment/>
    </xf>
    <xf numFmtId="164" fontId="7" fillId="0" borderId="14" xfId="0" applyNumberFormat="1" applyFont="1" applyFill="1" applyBorder="1" applyAlignment="1">
      <alignment/>
    </xf>
    <xf numFmtId="164" fontId="7" fillId="0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8" fontId="3" fillId="0" borderId="0" xfId="0" applyNumberFormat="1" applyFont="1" applyFill="1" applyBorder="1" applyAlignment="1">
      <alignment/>
    </xf>
    <xf numFmtId="164" fontId="7" fillId="0" borderId="19" xfId="0" applyNumberFormat="1" applyFont="1" applyFill="1" applyBorder="1" applyAlignment="1">
      <alignment vertical="center"/>
    </xf>
    <xf numFmtId="164" fontId="7" fillId="0" borderId="2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8" fontId="3" fillId="0" borderId="12" xfId="0" applyNumberFormat="1" applyFont="1" applyFill="1" applyBorder="1" applyAlignment="1">
      <alignment/>
    </xf>
    <xf numFmtId="8" fontId="7" fillId="0" borderId="12" xfId="0" applyNumberFormat="1" applyFont="1" applyFill="1" applyBorder="1" applyAlignment="1">
      <alignment/>
    </xf>
    <xf numFmtId="8" fontId="3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8" fontId="3" fillId="0" borderId="13" xfId="0" applyNumberFormat="1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 horizontal="left" indent="8"/>
    </xf>
    <xf numFmtId="0" fontId="6" fillId="0" borderId="20" xfId="0" applyFont="1" applyFill="1" applyBorder="1" applyAlignment="1">
      <alignment horizontal="left" vertical="center" wrapText="1" indent="2"/>
    </xf>
    <xf numFmtId="0" fontId="6" fillId="0" borderId="19" xfId="0" applyFont="1" applyFill="1" applyBorder="1" applyAlignment="1">
      <alignment horizontal="left" vertical="center" wrapText="1" indent="2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5"/>
  <sheetViews>
    <sheetView tabSelected="1" zoomScale="120" zoomScaleNormal="120" zoomScaleSheetLayoutView="80" zoomScalePageLayoutView="0" workbookViewId="0" topLeftCell="A46">
      <selection activeCell="A1" sqref="A1"/>
    </sheetView>
  </sheetViews>
  <sheetFormatPr defaultColWidth="9.00390625" defaultRowHeight="12.75"/>
  <cols>
    <col min="1" max="1" width="2.75390625" style="1" customWidth="1"/>
    <col min="2" max="2" width="16.625" style="40" customWidth="1"/>
    <col min="3" max="3" width="47.75390625" style="1" customWidth="1"/>
    <col min="4" max="4" width="20.75390625" style="1" customWidth="1"/>
    <col min="5" max="5" width="2.125" style="14" customWidth="1"/>
    <col min="6" max="6" width="1.625" style="14" customWidth="1"/>
    <col min="7" max="7" width="22.75390625" style="1" customWidth="1"/>
    <col min="8" max="8" width="4.875" style="14" customWidth="1"/>
    <col min="9" max="9" width="1.625" style="1" customWidth="1"/>
    <col min="10" max="10" width="22.75390625" style="1" customWidth="1"/>
    <col min="11" max="11" width="4.875" style="14" customWidth="1"/>
    <col min="12" max="12" width="1.625" style="1" customWidth="1"/>
    <col min="13" max="13" width="22.75390625" style="1" customWidth="1"/>
    <col min="14" max="14" width="4.875" style="14" customWidth="1"/>
    <col min="15" max="16384" width="9.125" style="1" customWidth="1"/>
  </cols>
  <sheetData>
    <row r="1" spans="2:6" ht="13.5" thickBot="1">
      <c r="B1" s="2"/>
      <c r="D1" s="3"/>
      <c r="E1" s="15"/>
      <c r="F1" s="15"/>
    </row>
    <row r="2" spans="2:14" ht="40.5" customHeight="1" thickBot="1">
      <c r="B2" s="106" t="s">
        <v>49</v>
      </c>
      <c r="C2" s="108"/>
      <c r="D2" s="108"/>
      <c r="E2" s="107"/>
      <c r="F2" s="44"/>
      <c r="G2" s="106" t="s">
        <v>48</v>
      </c>
      <c r="H2" s="107"/>
      <c r="J2" s="106" t="s">
        <v>50</v>
      </c>
      <c r="K2" s="107"/>
      <c r="M2" s="106" t="s">
        <v>51</v>
      </c>
      <c r="N2" s="107"/>
    </row>
    <row r="3" spans="2:14" ht="5.25" customHeight="1" thickBot="1">
      <c r="B3" s="4"/>
      <c r="C3" s="5"/>
      <c r="D3" s="6"/>
      <c r="E3" s="15"/>
      <c r="F3" s="15"/>
      <c r="G3"/>
      <c r="H3" s="1"/>
      <c r="J3" s="91"/>
      <c r="K3" s="1"/>
      <c r="M3" s="91"/>
      <c r="N3" s="1"/>
    </row>
    <row r="4" spans="2:14" ht="25.5">
      <c r="B4" s="7"/>
      <c r="C4" s="8"/>
      <c r="D4" s="9"/>
      <c r="E4" s="45"/>
      <c r="F4" s="15"/>
      <c r="G4" s="61"/>
      <c r="H4" s="62"/>
      <c r="J4" s="92"/>
      <c r="K4" s="62"/>
      <c r="M4" s="92"/>
      <c r="N4" s="62"/>
    </row>
    <row r="5" spans="2:14" s="11" customFormat="1" ht="20.25" customHeight="1">
      <c r="B5" s="32" t="s">
        <v>43</v>
      </c>
      <c r="C5" s="14"/>
      <c r="D5" s="14"/>
      <c r="E5" s="46"/>
      <c r="F5" s="12"/>
      <c r="G5" s="63"/>
      <c r="H5" s="64"/>
      <c r="J5" s="63"/>
      <c r="K5" s="64"/>
      <c r="M5" s="63"/>
      <c r="N5" s="64"/>
    </row>
    <row r="6" spans="2:14" ht="12.75">
      <c r="B6" s="13"/>
      <c r="C6" s="14"/>
      <c r="D6" s="53" t="s">
        <v>52</v>
      </c>
      <c r="E6" s="47"/>
      <c r="F6" s="41"/>
      <c r="G6" s="65" t="s">
        <v>53</v>
      </c>
      <c r="H6" s="66"/>
      <c r="J6" s="93"/>
      <c r="K6" s="66"/>
      <c r="M6" s="93"/>
      <c r="N6" s="66"/>
    </row>
    <row r="7" spans="2:14" ht="12.75">
      <c r="B7" s="13"/>
      <c r="C7" s="14" t="s">
        <v>37</v>
      </c>
      <c r="D7" s="54">
        <v>741909.28</v>
      </c>
      <c r="E7" s="16"/>
      <c r="F7" s="15"/>
      <c r="G7" s="67">
        <v>835499.49</v>
      </c>
      <c r="H7" s="68"/>
      <c r="J7" s="94"/>
      <c r="K7" s="68"/>
      <c r="M7" s="94"/>
      <c r="N7" s="68"/>
    </row>
    <row r="8" spans="2:14" ht="12.75">
      <c r="B8" s="13"/>
      <c r="C8" s="14" t="s">
        <v>31</v>
      </c>
      <c r="D8" s="54">
        <v>31890</v>
      </c>
      <c r="E8" s="16"/>
      <c r="F8" s="15"/>
      <c r="G8" s="67">
        <v>28766</v>
      </c>
      <c r="H8" s="68"/>
      <c r="J8" s="94"/>
      <c r="K8" s="68"/>
      <c r="M8" s="94"/>
      <c r="N8" s="68"/>
    </row>
    <row r="9" spans="2:14" ht="12.75">
      <c r="B9" s="13"/>
      <c r="C9" s="17" t="s">
        <v>39</v>
      </c>
      <c r="D9" s="55">
        <f>SUM(D7:D8)</f>
        <v>773799.28</v>
      </c>
      <c r="E9" s="16"/>
      <c r="F9" s="15"/>
      <c r="G9" s="69">
        <f>SUM(G7:G8)</f>
        <v>864265.49</v>
      </c>
      <c r="H9" s="70"/>
      <c r="J9" s="95"/>
      <c r="K9" s="70"/>
      <c r="M9" s="94"/>
      <c r="N9" s="70"/>
    </row>
    <row r="10" spans="2:14" ht="13.5" thickBot="1">
      <c r="B10" s="18"/>
      <c r="C10" s="19"/>
      <c r="D10" s="20"/>
      <c r="E10" s="48"/>
      <c r="F10" s="15"/>
      <c r="G10" s="71"/>
      <c r="H10" s="72"/>
      <c r="J10" s="96"/>
      <c r="K10" s="72"/>
      <c r="M10" s="96"/>
      <c r="N10" s="72"/>
    </row>
    <row r="11" spans="2:14" ht="5.25" customHeight="1" thickBot="1">
      <c r="B11" s="22"/>
      <c r="C11" s="23"/>
      <c r="D11" s="24"/>
      <c r="E11" s="15"/>
      <c r="F11" s="15"/>
      <c r="G11" s="57"/>
      <c r="H11" s="56"/>
      <c r="K11" s="56"/>
      <c r="N11" s="56"/>
    </row>
    <row r="12" spans="2:14" ht="12.75">
      <c r="B12" s="25"/>
      <c r="C12" s="26"/>
      <c r="D12" s="10"/>
      <c r="E12" s="45"/>
      <c r="F12" s="15"/>
      <c r="G12" s="73"/>
      <c r="H12" s="74"/>
      <c r="J12" s="97"/>
      <c r="K12" s="74"/>
      <c r="M12" s="97"/>
      <c r="N12" s="74"/>
    </row>
    <row r="13" spans="2:14" ht="15.75">
      <c r="B13" s="27" t="s">
        <v>0</v>
      </c>
      <c r="C13" s="14"/>
      <c r="D13" s="41"/>
      <c r="E13" s="47"/>
      <c r="F13" s="41"/>
      <c r="G13" s="75"/>
      <c r="H13" s="68"/>
      <c r="J13" s="98"/>
      <c r="K13" s="68"/>
      <c r="M13" s="98"/>
      <c r="N13" s="68"/>
    </row>
    <row r="14" spans="2:14" ht="12.75">
      <c r="B14" s="13"/>
      <c r="E14" s="16"/>
      <c r="F14" s="15"/>
      <c r="G14" s="75"/>
      <c r="H14" s="68"/>
      <c r="J14" s="98"/>
      <c r="K14" s="68"/>
      <c r="M14" s="98"/>
      <c r="N14" s="68"/>
    </row>
    <row r="15" spans="2:14" ht="12.75">
      <c r="B15" s="28"/>
      <c r="C15" s="17" t="s">
        <v>33</v>
      </c>
      <c r="D15" s="29">
        <v>1000</v>
      </c>
      <c r="E15" s="16"/>
      <c r="F15" s="15"/>
      <c r="G15" s="67">
        <v>1413.51</v>
      </c>
      <c r="H15" s="16"/>
      <c r="J15" s="94">
        <v>300</v>
      </c>
      <c r="K15" s="16"/>
      <c r="M15" s="94">
        <f>G15+J15</f>
        <v>1713.51</v>
      </c>
      <c r="N15" s="16"/>
    </row>
    <row r="16" spans="2:14" ht="12.75">
      <c r="B16" s="13"/>
      <c r="C16" s="14"/>
      <c r="D16" s="15"/>
      <c r="E16" s="16"/>
      <c r="F16" s="15"/>
      <c r="G16" s="75"/>
      <c r="H16" s="68"/>
      <c r="J16" s="98"/>
      <c r="K16" s="68"/>
      <c r="M16" s="94"/>
      <c r="N16" s="68"/>
    </row>
    <row r="17" spans="2:14" ht="12.75">
      <c r="B17" s="28"/>
      <c r="C17" s="17" t="s">
        <v>1</v>
      </c>
      <c r="D17" s="15"/>
      <c r="E17" s="16"/>
      <c r="F17" s="15"/>
      <c r="G17" s="75"/>
      <c r="H17" s="68"/>
      <c r="J17" s="98"/>
      <c r="K17" s="68"/>
      <c r="M17" s="94"/>
      <c r="N17" s="68"/>
    </row>
    <row r="18" spans="2:14" ht="12.75">
      <c r="B18" s="13"/>
      <c r="C18" s="30" t="s">
        <v>2</v>
      </c>
      <c r="D18" s="15">
        <v>205000</v>
      </c>
      <c r="E18" s="16"/>
      <c r="F18" s="15"/>
      <c r="G18" s="67">
        <v>162500</v>
      </c>
      <c r="H18" s="76"/>
      <c r="J18" s="94">
        <v>42500</v>
      </c>
      <c r="K18" s="76"/>
      <c r="M18" s="94">
        <f>G18+J18</f>
        <v>205000</v>
      </c>
      <c r="N18" s="76"/>
    </row>
    <row r="19" spans="2:14" ht="12.75">
      <c r="B19" s="13"/>
      <c r="C19" s="30" t="s">
        <v>3</v>
      </c>
      <c r="D19" s="15">
        <v>75000</v>
      </c>
      <c r="E19" s="16"/>
      <c r="F19" s="15"/>
      <c r="G19" s="67">
        <v>77920</v>
      </c>
      <c r="H19" s="68"/>
      <c r="J19" s="94"/>
      <c r="K19" s="68"/>
      <c r="M19" s="94">
        <f>G19+J19</f>
        <v>77920</v>
      </c>
      <c r="N19" s="68"/>
    </row>
    <row r="20" spans="2:14" ht="12.75">
      <c r="B20" s="13"/>
      <c r="C20" s="17" t="s">
        <v>4</v>
      </c>
      <c r="D20" s="29">
        <f>SUM(D18:D19)</f>
        <v>280000</v>
      </c>
      <c r="E20" s="16"/>
      <c r="F20" s="15"/>
      <c r="G20" s="77">
        <f>SUM(G18:G19)</f>
        <v>240420</v>
      </c>
      <c r="H20" s="76"/>
      <c r="J20" s="77"/>
      <c r="K20" s="76"/>
      <c r="M20" s="94">
        <f>SUM(M18:M19)</f>
        <v>282920</v>
      </c>
      <c r="N20" s="76"/>
    </row>
    <row r="21" spans="2:14" ht="12.75">
      <c r="B21" s="13"/>
      <c r="C21" s="14"/>
      <c r="D21" s="15"/>
      <c r="E21" s="16"/>
      <c r="F21" s="15"/>
      <c r="G21" s="75"/>
      <c r="H21" s="68"/>
      <c r="J21" s="98"/>
      <c r="K21" s="68"/>
      <c r="M21" s="94"/>
      <c r="N21" s="68"/>
    </row>
    <row r="22" spans="2:14" ht="12.75">
      <c r="B22" s="28"/>
      <c r="C22" s="17" t="s">
        <v>5</v>
      </c>
      <c r="D22" s="15"/>
      <c r="E22" s="16"/>
      <c r="F22" s="15"/>
      <c r="G22" s="75"/>
      <c r="H22" s="68"/>
      <c r="J22" s="98"/>
      <c r="K22" s="68"/>
      <c r="M22" s="94"/>
      <c r="N22" s="68"/>
    </row>
    <row r="23" spans="2:14" ht="12.75">
      <c r="B23" s="13"/>
      <c r="C23" s="30" t="s">
        <v>6</v>
      </c>
      <c r="D23" s="15">
        <v>160000</v>
      </c>
      <c r="E23" s="16"/>
      <c r="F23" s="15"/>
      <c r="G23" s="67">
        <v>182200</v>
      </c>
      <c r="H23" s="68"/>
      <c r="J23" s="94"/>
      <c r="K23" s="68"/>
      <c r="M23" s="94">
        <f>G23+J23</f>
        <v>182200</v>
      </c>
      <c r="N23" s="68"/>
    </row>
    <row r="24" spans="2:14" ht="12.75">
      <c r="B24" s="13"/>
      <c r="C24" s="30" t="s">
        <v>7</v>
      </c>
      <c r="D24" s="15">
        <v>250000</v>
      </c>
      <c r="E24" s="16"/>
      <c r="F24" s="15"/>
      <c r="G24" s="67">
        <v>298920</v>
      </c>
      <c r="H24" s="68"/>
      <c r="J24" s="94"/>
      <c r="K24" s="68"/>
      <c r="M24" s="94">
        <f>G24+J24</f>
        <v>298920</v>
      </c>
      <c r="N24" s="68"/>
    </row>
    <row r="25" spans="2:14" ht="12.75">
      <c r="B25" s="13"/>
      <c r="C25" s="17" t="s">
        <v>8</v>
      </c>
      <c r="D25" s="29">
        <f>SUM(D23:D24)</f>
        <v>410000</v>
      </c>
      <c r="E25" s="16"/>
      <c r="F25" s="15"/>
      <c r="G25" s="77">
        <f>SUM(G23:G24)</f>
        <v>481120</v>
      </c>
      <c r="H25" s="68"/>
      <c r="J25" s="77"/>
      <c r="K25" s="68"/>
      <c r="M25" s="94">
        <f>SUM(M23:M24)</f>
        <v>481120</v>
      </c>
      <c r="N25" s="68"/>
    </row>
    <row r="26" spans="2:14" ht="12.75">
      <c r="B26" s="13"/>
      <c r="C26" s="17"/>
      <c r="D26" s="29"/>
      <c r="E26" s="16"/>
      <c r="F26" s="15"/>
      <c r="G26" s="75"/>
      <c r="H26" s="68"/>
      <c r="J26" s="98"/>
      <c r="K26" s="68"/>
      <c r="M26" s="94"/>
      <c r="N26" s="68"/>
    </row>
    <row r="27" spans="2:14" ht="12.75">
      <c r="B27" s="13"/>
      <c r="C27" s="17" t="s">
        <v>9</v>
      </c>
      <c r="D27" s="15"/>
      <c r="E27" s="16"/>
      <c r="F27" s="15"/>
      <c r="G27" s="75"/>
      <c r="H27" s="68"/>
      <c r="J27" s="98"/>
      <c r="K27" s="68"/>
      <c r="M27" s="94"/>
      <c r="N27" s="68"/>
    </row>
    <row r="28" spans="2:14" ht="12.75">
      <c r="B28" s="13"/>
      <c r="C28" s="30" t="s">
        <v>45</v>
      </c>
      <c r="D28" s="15">
        <v>80000</v>
      </c>
      <c r="E28" s="16"/>
      <c r="F28" s="15"/>
      <c r="G28" s="67">
        <v>67300</v>
      </c>
      <c r="H28" s="68"/>
      <c r="J28" s="94">
        <v>13000</v>
      </c>
      <c r="K28" s="68"/>
      <c r="M28" s="94">
        <f>G28+J28</f>
        <v>80300</v>
      </c>
      <c r="N28" s="68"/>
    </row>
    <row r="29" spans="2:14" ht="12.75">
      <c r="B29" s="13"/>
      <c r="C29" s="30"/>
      <c r="D29" s="15"/>
      <c r="E29" s="16"/>
      <c r="F29" s="15"/>
      <c r="G29" s="67"/>
      <c r="H29" s="68"/>
      <c r="J29" s="94"/>
      <c r="K29" s="68"/>
      <c r="M29" s="94"/>
      <c r="N29" s="68"/>
    </row>
    <row r="30" spans="2:14" ht="12.75">
      <c r="B30" s="13"/>
      <c r="C30" s="17" t="s">
        <v>10</v>
      </c>
      <c r="D30" s="29">
        <f>SUM(D28:D29)</f>
        <v>80000</v>
      </c>
      <c r="E30" s="16"/>
      <c r="F30" s="15"/>
      <c r="G30" s="77">
        <f>SUM(G28:G29)</f>
        <v>67300</v>
      </c>
      <c r="H30" s="70"/>
      <c r="J30" s="77"/>
      <c r="K30" s="70"/>
      <c r="M30" s="94">
        <f>SUM(M28:M29)</f>
        <v>80300</v>
      </c>
      <c r="N30" s="70"/>
    </row>
    <row r="31" spans="2:14" ht="12.75">
      <c r="B31" s="13"/>
      <c r="C31" s="17"/>
      <c r="D31" s="29"/>
      <c r="E31" s="16"/>
      <c r="F31" s="15"/>
      <c r="G31" s="67"/>
      <c r="H31" s="68"/>
      <c r="J31" s="94"/>
      <c r="K31" s="68"/>
      <c r="M31" s="94"/>
      <c r="N31" s="68"/>
    </row>
    <row r="32" spans="2:14" ht="12.75">
      <c r="B32" s="13"/>
      <c r="C32" s="17"/>
      <c r="D32" s="29"/>
      <c r="E32" s="16"/>
      <c r="F32" s="15"/>
      <c r="G32" s="75"/>
      <c r="H32" s="68"/>
      <c r="J32" s="98"/>
      <c r="K32" s="68"/>
      <c r="M32" s="94"/>
      <c r="N32" s="68"/>
    </row>
    <row r="33" spans="2:14" ht="12.75">
      <c r="B33" s="13"/>
      <c r="C33" s="14"/>
      <c r="D33" s="15"/>
      <c r="E33" s="16"/>
      <c r="F33" s="15"/>
      <c r="G33" s="75"/>
      <c r="H33" s="76"/>
      <c r="J33" s="98"/>
      <c r="K33" s="76"/>
      <c r="M33" s="94"/>
      <c r="N33" s="76"/>
    </row>
    <row r="34" spans="2:14" ht="15.75">
      <c r="B34" s="32" t="s">
        <v>44</v>
      </c>
      <c r="C34" s="35"/>
      <c r="D34" s="39">
        <f>SUM(D30,D25,D20,D15)</f>
        <v>771000</v>
      </c>
      <c r="E34" s="49"/>
      <c r="F34" s="36"/>
      <c r="G34" s="78">
        <f>SUM(G30,G25,G20,G15)</f>
        <v>790253.51</v>
      </c>
      <c r="H34" s="79"/>
      <c r="J34" s="78">
        <f>SUM(J15:J33)</f>
        <v>55800</v>
      </c>
      <c r="K34" s="79"/>
      <c r="M34" s="94">
        <f>M15+M20+M25+M30</f>
        <v>846053.51</v>
      </c>
      <c r="N34" s="79"/>
    </row>
    <row r="35" spans="2:14" ht="13.5" thickBot="1">
      <c r="B35" s="18"/>
      <c r="C35" s="31"/>
      <c r="D35" s="21"/>
      <c r="E35" s="48"/>
      <c r="F35" s="15"/>
      <c r="G35" s="71"/>
      <c r="H35" s="80"/>
      <c r="J35" s="96"/>
      <c r="K35" s="80"/>
      <c r="M35" s="96"/>
      <c r="N35" s="80"/>
    </row>
    <row r="36" spans="2:14" ht="5.25" customHeight="1" thickBot="1">
      <c r="B36" s="2"/>
      <c r="D36" s="3"/>
      <c r="E36" s="15"/>
      <c r="F36" s="15"/>
      <c r="G36" s="58"/>
      <c r="H36" s="56"/>
      <c r="J36" s="14"/>
      <c r="K36" s="56"/>
      <c r="M36" s="14"/>
      <c r="N36" s="56"/>
    </row>
    <row r="37" spans="2:14" ht="12.75">
      <c r="B37" s="25"/>
      <c r="C37" s="26"/>
      <c r="D37" s="10"/>
      <c r="E37" s="45"/>
      <c r="F37" s="15"/>
      <c r="G37" s="73"/>
      <c r="H37" s="74"/>
      <c r="J37" s="97"/>
      <c r="K37" s="74"/>
      <c r="M37" s="97"/>
      <c r="N37" s="74"/>
    </row>
    <row r="38" spans="2:14" ht="15.75">
      <c r="B38" s="27" t="s">
        <v>11</v>
      </c>
      <c r="C38" s="43"/>
      <c r="D38" s="43"/>
      <c r="E38" s="16"/>
      <c r="F38" s="15"/>
      <c r="G38" s="75"/>
      <c r="H38" s="68"/>
      <c r="J38" s="98"/>
      <c r="K38" s="68"/>
      <c r="M38" s="98"/>
      <c r="N38" s="68"/>
    </row>
    <row r="39" spans="2:14" ht="12.75">
      <c r="B39" s="13"/>
      <c r="C39" s="14"/>
      <c r="D39" s="15"/>
      <c r="E39" s="16"/>
      <c r="F39" s="15"/>
      <c r="G39" s="75"/>
      <c r="H39" s="68"/>
      <c r="J39" s="98"/>
      <c r="K39" s="68"/>
      <c r="M39" s="98"/>
      <c r="N39" s="68"/>
    </row>
    <row r="40" spans="2:14" ht="12.75">
      <c r="B40" s="28"/>
      <c r="C40" s="17" t="s">
        <v>12</v>
      </c>
      <c r="D40" s="15"/>
      <c r="E40" s="16"/>
      <c r="F40" s="15"/>
      <c r="G40" s="75"/>
      <c r="H40" s="68"/>
      <c r="J40" s="98"/>
      <c r="K40" s="68"/>
      <c r="M40" s="98"/>
      <c r="N40" s="68"/>
    </row>
    <row r="41" spans="2:14" ht="12.75">
      <c r="B41" s="13"/>
      <c r="C41" s="30" t="s">
        <v>13</v>
      </c>
      <c r="D41" s="15">
        <v>10000</v>
      </c>
      <c r="E41" s="16"/>
      <c r="F41" s="15"/>
      <c r="G41" s="67">
        <v>11353</v>
      </c>
      <c r="H41" s="76"/>
      <c r="J41" s="94"/>
      <c r="K41" s="76"/>
      <c r="M41" s="94">
        <f aca="true" t="shared" si="0" ref="M41:M73">G41+J41</f>
        <v>11353</v>
      </c>
      <c r="N41" s="76"/>
    </row>
    <row r="42" spans="2:14" ht="12.75">
      <c r="B42" s="13"/>
      <c r="C42" s="30" t="s">
        <v>14</v>
      </c>
      <c r="D42" s="15">
        <v>20000</v>
      </c>
      <c r="E42" s="16"/>
      <c r="F42" s="15"/>
      <c r="G42" s="67">
        <v>6479</v>
      </c>
      <c r="H42" s="76"/>
      <c r="J42" s="94">
        <v>7000</v>
      </c>
      <c r="K42" s="76"/>
      <c r="M42" s="94">
        <f t="shared" si="0"/>
        <v>13479</v>
      </c>
      <c r="N42" s="76"/>
    </row>
    <row r="43" spans="2:14" ht="12.75">
      <c r="B43" s="13"/>
      <c r="C43" s="30" t="s">
        <v>15</v>
      </c>
      <c r="D43" s="15">
        <v>65000</v>
      </c>
      <c r="E43" s="16"/>
      <c r="F43" s="15"/>
      <c r="G43" s="67">
        <v>45295</v>
      </c>
      <c r="H43" s="76"/>
      <c r="J43" s="94">
        <v>20000</v>
      </c>
      <c r="K43" s="76"/>
      <c r="M43" s="94">
        <f t="shared" si="0"/>
        <v>65295</v>
      </c>
      <c r="N43" s="76"/>
    </row>
    <row r="44" spans="2:14" ht="12.75">
      <c r="B44" s="13"/>
      <c r="C44" s="30" t="s">
        <v>16</v>
      </c>
      <c r="D44" s="15">
        <v>12000</v>
      </c>
      <c r="E44" s="16"/>
      <c r="F44" s="15"/>
      <c r="G44" s="67">
        <v>17572</v>
      </c>
      <c r="H44" s="76"/>
      <c r="J44" s="94"/>
      <c r="K44" s="76"/>
      <c r="M44" s="94">
        <f t="shared" si="0"/>
        <v>17572</v>
      </c>
      <c r="N44" s="76"/>
    </row>
    <row r="45" spans="2:14" ht="12.75">
      <c r="B45" s="13"/>
      <c r="C45" s="30" t="s">
        <v>17</v>
      </c>
      <c r="D45" s="15">
        <v>5000</v>
      </c>
      <c r="E45" s="16"/>
      <c r="F45" s="15"/>
      <c r="G45" s="67">
        <v>979</v>
      </c>
      <c r="H45" s="68"/>
      <c r="J45" s="94">
        <v>500</v>
      </c>
      <c r="K45" s="68"/>
      <c r="M45" s="94">
        <f t="shared" si="0"/>
        <v>1479</v>
      </c>
      <c r="N45" s="68"/>
    </row>
    <row r="46" spans="2:14" ht="12.75">
      <c r="B46" s="13"/>
      <c r="C46" s="30" t="s">
        <v>64</v>
      </c>
      <c r="D46" s="15">
        <v>40000</v>
      </c>
      <c r="E46" s="16"/>
      <c r="F46" s="15"/>
      <c r="G46" s="67">
        <v>0</v>
      </c>
      <c r="H46" s="76"/>
      <c r="J46" s="94"/>
      <c r="K46" s="76"/>
      <c r="M46" s="94">
        <f t="shared" si="0"/>
        <v>0</v>
      </c>
      <c r="N46" s="76"/>
    </row>
    <row r="47" spans="2:14" ht="12.75">
      <c r="B47" s="13"/>
      <c r="C47" s="103" t="s">
        <v>66</v>
      </c>
      <c r="D47" s="15"/>
      <c r="E47" s="16"/>
      <c r="F47" s="15"/>
      <c r="G47" s="67">
        <v>20000</v>
      </c>
      <c r="H47" s="76"/>
      <c r="J47" s="94"/>
      <c r="K47" s="76"/>
      <c r="M47" s="94">
        <f t="shared" si="0"/>
        <v>20000</v>
      </c>
      <c r="N47" s="76"/>
    </row>
    <row r="48" spans="2:14" ht="12.75">
      <c r="B48" s="13"/>
      <c r="C48" s="103" t="s">
        <v>67</v>
      </c>
      <c r="D48" s="15"/>
      <c r="E48" s="16"/>
      <c r="F48" s="15"/>
      <c r="G48" s="67">
        <v>21656</v>
      </c>
      <c r="H48" s="76"/>
      <c r="J48" s="94"/>
      <c r="K48" s="76"/>
      <c r="M48" s="94">
        <f t="shared" si="0"/>
        <v>21656</v>
      </c>
      <c r="N48" s="76"/>
    </row>
    <row r="49" spans="2:14" ht="15" customHeight="1">
      <c r="B49" s="13"/>
      <c r="C49" s="30" t="s">
        <v>35</v>
      </c>
      <c r="D49" s="110">
        <v>155000</v>
      </c>
      <c r="E49" s="50"/>
      <c r="F49" s="42"/>
      <c r="G49" s="109">
        <v>167433</v>
      </c>
      <c r="H49" s="68"/>
      <c r="J49" s="98"/>
      <c r="K49" s="68"/>
      <c r="M49" s="94">
        <f t="shared" si="0"/>
        <v>167433</v>
      </c>
      <c r="N49" s="68"/>
    </row>
    <row r="50" spans="2:14" ht="15" customHeight="1">
      <c r="B50" s="13"/>
      <c r="C50" s="30" t="s">
        <v>36</v>
      </c>
      <c r="D50" s="110"/>
      <c r="E50" s="50"/>
      <c r="F50" s="42"/>
      <c r="G50" s="109"/>
      <c r="H50" s="81"/>
      <c r="J50" s="94"/>
      <c r="K50" s="81"/>
      <c r="M50" s="94">
        <f t="shared" si="0"/>
        <v>0</v>
      </c>
      <c r="N50" s="81"/>
    </row>
    <row r="51" spans="2:14" ht="12.75">
      <c r="B51" s="13"/>
      <c r="C51" s="17" t="s">
        <v>18</v>
      </c>
      <c r="D51" s="29">
        <f>SUM(D41:D50)</f>
        <v>307000</v>
      </c>
      <c r="E51" s="16"/>
      <c r="F51" s="15"/>
      <c r="G51" s="77">
        <f>SUM(G41:G50)</f>
        <v>290767</v>
      </c>
      <c r="H51" s="82"/>
      <c r="J51" s="77"/>
      <c r="K51" s="82"/>
      <c r="M51" s="94">
        <f>SUM(M41:M50)</f>
        <v>318267</v>
      </c>
      <c r="N51" s="82"/>
    </row>
    <row r="52" spans="2:14" ht="12.75">
      <c r="B52" s="13"/>
      <c r="C52" s="14"/>
      <c r="D52" s="15"/>
      <c r="E52" s="16"/>
      <c r="F52" s="15"/>
      <c r="G52" s="67"/>
      <c r="H52" s="83"/>
      <c r="J52" s="94"/>
      <c r="K52" s="99"/>
      <c r="M52" s="94"/>
      <c r="N52" s="99"/>
    </row>
    <row r="53" spans="2:14" ht="12.75">
      <c r="B53" s="28"/>
      <c r="C53" s="17" t="s">
        <v>19</v>
      </c>
      <c r="D53" s="15"/>
      <c r="E53" s="16"/>
      <c r="F53" s="15"/>
      <c r="G53" s="75"/>
      <c r="H53" s="68"/>
      <c r="J53" s="98"/>
      <c r="K53" s="68"/>
      <c r="M53" s="94"/>
      <c r="N53" s="68"/>
    </row>
    <row r="54" spans="2:14" ht="12.75">
      <c r="B54" s="13"/>
      <c r="C54" s="30" t="s">
        <v>20</v>
      </c>
      <c r="D54" s="15">
        <v>40000</v>
      </c>
      <c r="E54" s="16"/>
      <c r="F54" s="15"/>
      <c r="G54" s="67">
        <v>1730</v>
      </c>
      <c r="H54" s="68"/>
      <c r="J54" s="94"/>
      <c r="K54" s="68"/>
      <c r="M54" s="94">
        <f t="shared" si="0"/>
        <v>1730</v>
      </c>
      <c r="N54" s="68"/>
    </row>
    <row r="55" spans="2:14" ht="12.75">
      <c r="B55" s="13"/>
      <c r="C55" s="30" t="s">
        <v>29</v>
      </c>
      <c r="D55" s="15">
        <v>10000</v>
      </c>
      <c r="E55" s="16"/>
      <c r="F55" s="15"/>
      <c r="G55" s="67">
        <v>3013.19</v>
      </c>
      <c r="H55" s="76"/>
      <c r="J55" s="94">
        <v>0</v>
      </c>
      <c r="K55" s="76"/>
      <c r="M55" s="94">
        <f t="shared" si="0"/>
        <v>3013.19</v>
      </c>
      <c r="N55" s="76"/>
    </row>
    <row r="56" spans="2:14" ht="12.75">
      <c r="B56" s="13"/>
      <c r="C56" s="30" t="s">
        <v>21</v>
      </c>
      <c r="D56" s="15">
        <v>4000</v>
      </c>
      <c r="E56" s="16"/>
      <c r="F56" s="15"/>
      <c r="G56" s="67">
        <v>1258</v>
      </c>
      <c r="H56" s="76"/>
      <c r="J56" s="94">
        <v>2742</v>
      </c>
      <c r="K56" s="76"/>
      <c r="M56" s="94">
        <f t="shared" si="0"/>
        <v>4000</v>
      </c>
      <c r="N56" s="76"/>
    </row>
    <row r="57" spans="2:14" ht="12.75">
      <c r="B57" s="13"/>
      <c r="C57" s="30" t="s">
        <v>30</v>
      </c>
      <c r="D57" s="15">
        <v>5000</v>
      </c>
      <c r="E57" s="16"/>
      <c r="F57" s="15"/>
      <c r="G57" s="67">
        <v>1189</v>
      </c>
      <c r="H57" s="76"/>
      <c r="J57" s="94"/>
      <c r="K57" s="76"/>
      <c r="M57" s="94">
        <f t="shared" si="0"/>
        <v>1189</v>
      </c>
      <c r="N57" s="76"/>
    </row>
    <row r="58" spans="2:14" ht="12.75">
      <c r="B58" s="13"/>
      <c r="C58" s="30" t="s">
        <v>32</v>
      </c>
      <c r="D58" s="15">
        <v>35000</v>
      </c>
      <c r="E58" s="16"/>
      <c r="F58" s="15"/>
      <c r="G58" s="67">
        <v>37271</v>
      </c>
      <c r="H58" s="76"/>
      <c r="J58" s="94"/>
      <c r="K58" s="76"/>
      <c r="M58" s="94">
        <f t="shared" si="0"/>
        <v>37271</v>
      </c>
      <c r="N58" s="76"/>
    </row>
    <row r="59" spans="2:14" ht="12.75">
      <c r="B59" s="13"/>
      <c r="C59" s="30" t="s">
        <v>47</v>
      </c>
      <c r="D59" s="15">
        <v>10000</v>
      </c>
      <c r="E59" s="16"/>
      <c r="F59" s="15"/>
      <c r="G59" s="67">
        <v>0</v>
      </c>
      <c r="H59" s="76"/>
      <c r="J59" s="94"/>
      <c r="K59" s="76"/>
      <c r="M59" s="94">
        <f t="shared" si="0"/>
        <v>0</v>
      </c>
      <c r="N59" s="76"/>
    </row>
    <row r="60" spans="2:14" ht="12.75">
      <c r="B60" s="13"/>
      <c r="C60" s="17" t="s">
        <v>41</v>
      </c>
      <c r="D60" s="29">
        <f>SUM(D54:D59)</f>
        <v>104000</v>
      </c>
      <c r="E60" s="16"/>
      <c r="F60" s="15"/>
      <c r="G60" s="77">
        <f>SUM(G54:G59)</f>
        <v>44461.19</v>
      </c>
      <c r="H60" s="82"/>
      <c r="J60" s="77"/>
      <c r="K60" s="82"/>
      <c r="M60" s="94">
        <f>SUM(M54:M59)</f>
        <v>47203.19</v>
      </c>
      <c r="N60" s="82"/>
    </row>
    <row r="61" spans="2:14" ht="12.75">
      <c r="B61" s="13"/>
      <c r="C61" s="14"/>
      <c r="D61" s="15"/>
      <c r="E61" s="16"/>
      <c r="F61" s="15"/>
      <c r="G61" s="67"/>
      <c r="H61" s="83"/>
      <c r="J61" s="94"/>
      <c r="K61" s="99"/>
      <c r="M61" s="94"/>
      <c r="N61" s="99"/>
    </row>
    <row r="62" spans="2:14" ht="12.75">
      <c r="B62" s="28"/>
      <c r="C62" s="17" t="s">
        <v>40</v>
      </c>
      <c r="D62" s="15"/>
      <c r="E62" s="16"/>
      <c r="F62" s="15"/>
      <c r="G62" s="67"/>
      <c r="H62" s="76"/>
      <c r="J62" s="94"/>
      <c r="K62" s="76"/>
      <c r="M62" s="94"/>
      <c r="N62" s="76"/>
    </row>
    <row r="63" spans="2:14" ht="12.75">
      <c r="B63" s="13"/>
      <c r="C63" s="30" t="s">
        <v>46</v>
      </c>
      <c r="D63" s="15">
        <v>5000</v>
      </c>
      <c r="E63" s="16"/>
      <c r="F63" s="15"/>
      <c r="G63" s="67">
        <v>2723</v>
      </c>
      <c r="H63" s="68"/>
      <c r="J63" s="94">
        <v>2000</v>
      </c>
      <c r="K63" s="68"/>
      <c r="M63" s="94">
        <f t="shared" si="0"/>
        <v>4723</v>
      </c>
      <c r="N63" s="68"/>
    </row>
    <row r="64" spans="2:14" ht="15" customHeight="1">
      <c r="B64" s="13"/>
      <c r="C64" s="30" t="s">
        <v>38</v>
      </c>
      <c r="D64" s="33">
        <v>20000</v>
      </c>
      <c r="E64" s="16"/>
      <c r="F64" s="15"/>
      <c r="G64" s="67">
        <v>9365</v>
      </c>
      <c r="H64" s="68"/>
      <c r="J64" s="94">
        <v>11000</v>
      </c>
      <c r="K64" s="68"/>
      <c r="M64" s="94">
        <f t="shared" si="0"/>
        <v>20365</v>
      </c>
      <c r="N64" s="68"/>
    </row>
    <row r="65" spans="2:14" ht="12.75">
      <c r="B65" s="13"/>
      <c r="C65" s="17" t="s">
        <v>42</v>
      </c>
      <c r="D65" s="29">
        <f>SUM(D63:D64)</f>
        <v>25000</v>
      </c>
      <c r="E65" s="16"/>
      <c r="F65" s="15"/>
      <c r="G65" s="77">
        <f>SUM(G63:G64)</f>
        <v>12088</v>
      </c>
      <c r="H65" s="76"/>
      <c r="J65" s="77"/>
      <c r="K65" s="76"/>
      <c r="M65" s="94">
        <f>SUM(M63:M64)</f>
        <v>25088</v>
      </c>
      <c r="N65" s="76"/>
    </row>
    <row r="66" spans="2:14" ht="12.75">
      <c r="B66" s="13"/>
      <c r="C66" s="14"/>
      <c r="D66" s="15"/>
      <c r="E66" s="16"/>
      <c r="F66" s="15"/>
      <c r="G66" s="67"/>
      <c r="H66" s="84"/>
      <c r="J66" s="94"/>
      <c r="K66" s="84"/>
      <c r="M66" s="94"/>
      <c r="N66" s="84"/>
    </row>
    <row r="67" spans="2:14" ht="12.75">
      <c r="B67" s="28"/>
      <c r="C67" s="17" t="s">
        <v>22</v>
      </c>
      <c r="D67" s="29">
        <v>30000</v>
      </c>
      <c r="E67" s="16"/>
      <c r="F67" s="15"/>
      <c r="G67" s="67">
        <v>20000</v>
      </c>
      <c r="H67" s="76"/>
      <c r="J67" s="94">
        <v>10000</v>
      </c>
      <c r="K67" s="76"/>
      <c r="M67" s="94">
        <f t="shared" si="0"/>
        <v>30000</v>
      </c>
      <c r="N67" s="76"/>
    </row>
    <row r="68" spans="2:14" ht="12.75">
      <c r="B68" s="13"/>
      <c r="C68" s="14"/>
      <c r="D68" s="15"/>
      <c r="E68" s="16"/>
      <c r="F68" s="15"/>
      <c r="G68" s="67"/>
      <c r="H68" s="83"/>
      <c r="J68" s="94"/>
      <c r="K68" s="99"/>
      <c r="M68" s="94"/>
      <c r="N68" s="99"/>
    </row>
    <row r="69" spans="2:14" ht="12.75">
      <c r="B69" s="28"/>
      <c r="C69" s="17" t="s">
        <v>23</v>
      </c>
      <c r="D69" s="15"/>
      <c r="E69" s="16"/>
      <c r="F69" s="15"/>
      <c r="G69" s="67"/>
      <c r="H69" s="76"/>
      <c r="J69" s="94"/>
      <c r="K69" s="76"/>
      <c r="M69" s="94"/>
      <c r="N69" s="76"/>
    </row>
    <row r="70" spans="2:14" ht="12.75">
      <c r="B70" s="13"/>
      <c r="C70" s="30" t="s">
        <v>24</v>
      </c>
      <c r="D70" s="15">
        <v>15770</v>
      </c>
      <c r="E70" s="16"/>
      <c r="F70" s="15"/>
      <c r="G70" s="67">
        <v>15770</v>
      </c>
      <c r="H70" s="68"/>
      <c r="J70" s="94"/>
      <c r="K70" s="68"/>
      <c r="M70" s="94">
        <f t="shared" si="0"/>
        <v>15770</v>
      </c>
      <c r="N70" s="68"/>
    </row>
    <row r="71" spans="2:14" ht="12.75">
      <c r="B71" s="13"/>
      <c r="C71" s="30" t="s">
        <v>25</v>
      </c>
      <c r="D71" s="15">
        <v>4000</v>
      </c>
      <c r="E71" s="16"/>
      <c r="F71" s="15"/>
      <c r="G71" s="67">
        <v>3201.11</v>
      </c>
      <c r="H71" s="68"/>
      <c r="J71" s="94">
        <v>800</v>
      </c>
      <c r="K71" s="68"/>
      <c r="M71" s="94">
        <f t="shared" si="0"/>
        <v>4001.11</v>
      </c>
      <c r="N71" s="68"/>
    </row>
    <row r="72" spans="2:14" ht="12.75">
      <c r="B72" s="13"/>
      <c r="C72" s="30" t="s">
        <v>34</v>
      </c>
      <c r="D72" s="15">
        <v>15500</v>
      </c>
      <c r="E72" s="16"/>
      <c r="F72" s="15"/>
      <c r="G72" s="67">
        <f>146+13326</f>
        <v>13472</v>
      </c>
      <c r="H72" s="68"/>
      <c r="J72" s="94"/>
      <c r="K72" s="68"/>
      <c r="M72" s="94">
        <f t="shared" si="0"/>
        <v>13472</v>
      </c>
      <c r="N72" s="68"/>
    </row>
    <row r="73" spans="2:14" ht="12.75">
      <c r="B73" s="13"/>
      <c r="C73" s="17" t="s">
        <v>26</v>
      </c>
      <c r="D73" s="29">
        <f>SUM(D70:D72)</f>
        <v>35270</v>
      </c>
      <c r="E73" s="16"/>
      <c r="F73" s="15"/>
      <c r="G73" s="77">
        <f>SUM(G70:G72)</f>
        <v>32443.11</v>
      </c>
      <c r="H73" s="82"/>
      <c r="J73" s="77"/>
      <c r="K73" s="82"/>
      <c r="M73" s="94">
        <f t="shared" si="0"/>
        <v>32443.11</v>
      </c>
      <c r="N73" s="82"/>
    </row>
    <row r="74" spans="2:14" ht="12.75">
      <c r="B74" s="13"/>
      <c r="C74" s="14"/>
      <c r="D74" s="15"/>
      <c r="E74" s="16"/>
      <c r="F74" s="15"/>
      <c r="G74" s="67"/>
      <c r="H74" s="83"/>
      <c r="J74" s="94"/>
      <c r="K74" s="99"/>
      <c r="M74" s="94"/>
      <c r="N74" s="99"/>
    </row>
    <row r="75" spans="2:14" ht="15.75">
      <c r="B75" s="32" t="s">
        <v>60</v>
      </c>
      <c r="C75" s="14"/>
      <c r="D75" s="15"/>
      <c r="E75" s="16"/>
      <c r="F75" s="15"/>
      <c r="G75" s="67"/>
      <c r="H75" s="83"/>
      <c r="J75" s="94"/>
      <c r="K75" s="99"/>
      <c r="M75" s="94"/>
      <c r="N75" s="99"/>
    </row>
    <row r="76" spans="2:14" ht="12.75">
      <c r="B76" s="13"/>
      <c r="C76" s="14" t="s">
        <v>62</v>
      </c>
      <c r="D76" s="15"/>
      <c r="E76" s="16"/>
      <c r="F76" s="15"/>
      <c r="G76" s="67">
        <v>30000</v>
      </c>
      <c r="H76" s="83"/>
      <c r="J76" s="94"/>
      <c r="K76" s="99"/>
      <c r="M76" s="94">
        <f>G76+J76</f>
        <v>30000</v>
      </c>
      <c r="N76" s="99"/>
    </row>
    <row r="77" spans="2:14" ht="12.75">
      <c r="B77" s="13"/>
      <c r="C77" s="14" t="s">
        <v>68</v>
      </c>
      <c r="D77" s="15"/>
      <c r="E77" s="16"/>
      <c r="F77" s="15"/>
      <c r="G77" s="67">
        <v>0</v>
      </c>
      <c r="H77" s="83"/>
      <c r="J77" s="94"/>
      <c r="K77" s="99"/>
      <c r="M77" s="94">
        <f>G77+J77</f>
        <v>0</v>
      </c>
      <c r="N77" s="99"/>
    </row>
    <row r="78" spans="2:14" ht="12.75">
      <c r="B78" s="13"/>
      <c r="C78" s="14" t="s">
        <v>63</v>
      </c>
      <c r="D78" s="15"/>
      <c r="E78" s="16"/>
      <c r="F78" s="15"/>
      <c r="G78" s="67">
        <v>270028</v>
      </c>
      <c r="H78" s="83"/>
      <c r="J78" s="94"/>
      <c r="K78" s="99"/>
      <c r="M78" s="94">
        <f>G78+J78</f>
        <v>270028</v>
      </c>
      <c r="N78" s="99"/>
    </row>
    <row r="79" spans="2:14" ht="12.75">
      <c r="B79" s="28"/>
      <c r="C79" s="14" t="s">
        <v>56</v>
      </c>
      <c r="D79" s="29"/>
      <c r="E79" s="16"/>
      <c r="F79" s="15"/>
      <c r="G79" s="69" t="s">
        <v>65</v>
      </c>
      <c r="H79" s="83"/>
      <c r="J79" s="95"/>
      <c r="K79" s="99"/>
      <c r="M79" s="94"/>
      <c r="N79" s="99"/>
    </row>
    <row r="80" spans="2:14" ht="12.75">
      <c r="B80" s="28"/>
      <c r="C80" s="17"/>
      <c r="D80" s="29"/>
      <c r="E80" s="16"/>
      <c r="F80" s="15"/>
      <c r="G80" s="67">
        <f>SUM(G76:G79)</f>
        <v>300028</v>
      </c>
      <c r="H80" s="84"/>
      <c r="J80" s="94"/>
      <c r="K80" s="84"/>
      <c r="M80" s="94"/>
      <c r="N80" s="84"/>
    </row>
    <row r="81" spans="2:14" ht="12.75">
      <c r="B81" s="28"/>
      <c r="C81" s="17"/>
      <c r="D81" s="29"/>
      <c r="E81" s="16"/>
      <c r="F81" s="15"/>
      <c r="G81" s="67"/>
      <c r="H81" s="84"/>
      <c r="J81" s="94"/>
      <c r="K81" s="84"/>
      <c r="M81" s="94"/>
      <c r="N81" s="84"/>
    </row>
    <row r="82" spans="2:14" s="34" customFormat="1" ht="15.75">
      <c r="B82" s="32" t="s">
        <v>27</v>
      </c>
      <c r="C82" s="35"/>
      <c r="D82" s="29">
        <f>D51+D60+D65+D67+D73+D80</f>
        <v>501270</v>
      </c>
      <c r="E82" s="49"/>
      <c r="F82" s="36"/>
      <c r="G82" s="77">
        <f>G51+G60+G65+G67+G73+G80</f>
        <v>699787.3</v>
      </c>
      <c r="H82" s="82"/>
      <c r="J82" s="77">
        <f>SUM(J38:J81)</f>
        <v>54042</v>
      </c>
      <c r="K82" s="82"/>
      <c r="M82" s="77">
        <f>M51+M60+M65+M67+M73+M76+M78+M79</f>
        <v>753029.3</v>
      </c>
      <c r="N82" s="82"/>
    </row>
    <row r="83" spans="2:14" ht="13.5" thickBot="1">
      <c r="B83" s="18"/>
      <c r="C83" s="31"/>
      <c r="D83" s="21"/>
      <c r="E83" s="48"/>
      <c r="F83" s="15"/>
      <c r="G83" s="85"/>
      <c r="H83" s="86"/>
      <c r="J83" s="85"/>
      <c r="K83" s="86"/>
      <c r="M83" s="85"/>
      <c r="N83" s="86"/>
    </row>
    <row r="84" spans="2:14" ht="12.75">
      <c r="B84" s="37"/>
      <c r="C84" s="14"/>
      <c r="D84" s="15"/>
      <c r="E84" s="15"/>
      <c r="F84" s="15"/>
      <c r="G84" s="14"/>
      <c r="H84" s="59"/>
      <c r="J84" s="14"/>
      <c r="K84" s="59"/>
      <c r="M84" s="14"/>
      <c r="N84" s="59"/>
    </row>
    <row r="85" spans="2:14" ht="13.5" thickBot="1">
      <c r="B85" s="37"/>
      <c r="C85" s="14"/>
      <c r="D85" s="15"/>
      <c r="E85" s="15"/>
      <c r="F85" s="15"/>
      <c r="G85" s="88"/>
      <c r="H85" s="60"/>
      <c r="J85" s="88"/>
      <c r="K85" s="60"/>
      <c r="M85" s="88"/>
      <c r="N85" s="60"/>
    </row>
    <row r="86" spans="2:14" s="34" customFormat="1" ht="16.5" thickBot="1">
      <c r="B86" s="104" t="s">
        <v>28</v>
      </c>
      <c r="C86" s="105"/>
      <c r="D86" s="89">
        <f>D9+D34-D82</f>
        <v>1043529.28</v>
      </c>
      <c r="E86" s="51"/>
      <c r="F86" s="36"/>
      <c r="G86" s="90">
        <f>D9+G34-G82</f>
        <v>864265.49</v>
      </c>
      <c r="H86" s="87"/>
      <c r="J86" s="90"/>
      <c r="K86" s="87"/>
      <c r="M86" s="90">
        <f>D9+M34-M82</f>
        <v>866823.49</v>
      </c>
      <c r="N86" s="87"/>
    </row>
    <row r="87" spans="2:14" s="34" customFormat="1" ht="5.25" customHeight="1">
      <c r="B87" s="38"/>
      <c r="C87" s="38"/>
      <c r="D87" s="39"/>
      <c r="E87" s="36"/>
      <c r="F87" s="36"/>
      <c r="H87" s="35"/>
      <c r="K87" s="35"/>
      <c r="N87" s="35"/>
    </row>
    <row r="88" spans="8:14" ht="12.75" customHeight="1" thickBot="1">
      <c r="H88" s="52"/>
      <c r="K88" s="52"/>
      <c r="N88" s="52"/>
    </row>
    <row r="89" spans="2:14" ht="16.5" thickBot="1">
      <c r="B89" s="104" t="s">
        <v>61</v>
      </c>
      <c r="C89" s="105"/>
      <c r="D89" s="89"/>
      <c r="E89" s="51"/>
      <c r="F89" s="1"/>
      <c r="H89" s="1"/>
      <c r="K89" s="1"/>
      <c r="N89" s="1"/>
    </row>
    <row r="90" spans="2:14" ht="12.75">
      <c r="B90" s="100"/>
      <c r="C90" s="14" t="s">
        <v>54</v>
      </c>
      <c r="D90" s="15">
        <v>450000</v>
      </c>
      <c r="E90" s="64"/>
      <c r="H90" s="1"/>
      <c r="K90" s="1"/>
      <c r="N90" s="1"/>
    </row>
    <row r="91" spans="2:14" ht="12.75">
      <c r="B91" s="100"/>
      <c r="C91" s="14" t="s">
        <v>55</v>
      </c>
      <c r="D91" s="15">
        <v>50000</v>
      </c>
      <c r="E91" s="64"/>
      <c r="H91" s="1"/>
      <c r="K91" s="1"/>
      <c r="N91" s="1"/>
    </row>
    <row r="92" spans="2:14" ht="12.75">
      <c r="B92" s="100"/>
      <c r="C92" s="14" t="s">
        <v>56</v>
      </c>
      <c r="D92" s="15">
        <v>20000</v>
      </c>
      <c r="E92" s="64"/>
      <c r="H92" s="1"/>
      <c r="K92" s="1"/>
      <c r="N92" s="1"/>
    </row>
    <row r="93" spans="2:14" ht="13.5" thickBot="1">
      <c r="B93" s="101"/>
      <c r="C93" s="31" t="s">
        <v>57</v>
      </c>
      <c r="D93" s="21">
        <v>30000</v>
      </c>
      <c r="E93" s="102"/>
      <c r="H93" s="1"/>
      <c r="K93" s="1"/>
      <c r="N93" s="1"/>
    </row>
    <row r="95" spans="2:3" ht="12.75">
      <c r="B95" s="40" t="s">
        <v>58</v>
      </c>
      <c r="C95" s="1" t="s">
        <v>59</v>
      </c>
    </row>
  </sheetData>
  <sheetProtection/>
  <mergeCells count="8">
    <mergeCell ref="B89:C89"/>
    <mergeCell ref="G2:H2"/>
    <mergeCell ref="B2:E2"/>
    <mergeCell ref="J2:K2"/>
    <mergeCell ref="M2:N2"/>
    <mergeCell ref="G49:G50"/>
    <mergeCell ref="B86:C86"/>
    <mergeCell ref="D49:D50"/>
  </mergeCells>
  <conditionalFormatting sqref="H86 K86 N86">
    <cfRule type="cellIs" priority="3" dxfId="1" operator="lessThan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2" horizontalDpi="600" verticalDpi="600" orientation="landscape" paperSize="9" scale="73" r:id="rId1"/>
  <rowBreaks count="1" manualBreakCount="1">
    <brk id="36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Gymnázium Nymburk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Kuhn</dc:creator>
  <cp:keywords/>
  <dc:description/>
  <cp:lastModifiedBy>Jiří Kuhn</cp:lastModifiedBy>
  <cp:lastPrinted>2012-11-19T13:31:18Z</cp:lastPrinted>
  <dcterms:created xsi:type="dcterms:W3CDTF">2004-04-16T15:03:24Z</dcterms:created>
  <dcterms:modified xsi:type="dcterms:W3CDTF">2013-11-15T14:29:53Z</dcterms:modified>
  <cp:category/>
  <cp:version/>
  <cp:contentType/>
  <cp:contentStatus/>
</cp:coreProperties>
</file>